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1\Отчет за 2021\"/>
    </mc:Choice>
  </mc:AlternateContent>
  <bookViews>
    <workbookView xWindow="0" yWindow="0" windowWidth="16155" windowHeight="11970"/>
  </bookViews>
  <sheets>
    <sheet name="Приложение №1 доходы" sheetId="13" r:id="rId1"/>
    <sheet name=" Прил № 2 ведом-я" sheetId="17" r:id="rId2"/>
    <sheet name="Прил № 3 рпр" sheetId="5" r:id="rId3"/>
    <sheet name="Прил № 4 Источники " sheetId="6" r:id="rId4"/>
  </sheets>
  <definedNames>
    <definedName name="_xlnm._FilterDatabase" localSheetId="1" hidden="1">' Прил № 2 ведом-я'!$C$1:$C$950</definedName>
    <definedName name="_xlnm._FilterDatabase" localSheetId="0" hidden="1">'Приложение №1 доходы'!$A$10:$H$10</definedName>
    <definedName name="_xlnm.Print_Titles" localSheetId="1">' Прил № 2 ведом-я'!$8:$8</definedName>
    <definedName name="_xlnm.Print_Titles" localSheetId="2">'Прил № 3 рпр'!$8:$8</definedName>
    <definedName name="_xlnm.Print_Titles" localSheetId="3">'Прил № 4 Источники '!$9:$12</definedName>
    <definedName name="_xlnm.Print_Titles" localSheetId="0">'Приложение №1 доходы'!$9:$9</definedName>
    <definedName name="_xlnm.Print_Area" localSheetId="2">'Прил № 3 рпр'!$A$1:$E$55</definedName>
    <definedName name="_xlnm.Print_Area" localSheetId="0">'Приложение №1 доходы'!$A$1:$D$173</definedName>
  </definedNames>
  <calcPr calcId="162913"/>
</workbook>
</file>

<file path=xl/calcChain.xml><?xml version="1.0" encoding="utf-8"?>
<calcChain xmlns="http://schemas.openxmlformats.org/spreadsheetml/2006/main">
  <c r="D168" i="13" l="1"/>
  <c r="D166" i="13"/>
  <c r="D162" i="13"/>
  <c r="D153" i="13"/>
  <c r="D141" i="13"/>
  <c r="D138" i="13"/>
  <c r="D134" i="13"/>
  <c r="D109" i="13"/>
  <c r="D100" i="13"/>
  <c r="D97" i="13"/>
  <c r="D92" i="13"/>
  <c r="D82" i="13"/>
  <c r="D76" i="13"/>
  <c r="D72" i="13"/>
  <c r="D66" i="13" s="1"/>
  <c r="D67" i="13"/>
  <c r="D63" i="13"/>
  <c r="D58" i="13"/>
  <c r="D54" i="13"/>
  <c r="D46" i="13"/>
  <c r="D37" i="13"/>
  <c r="D31" i="13"/>
  <c r="D12" i="13"/>
  <c r="D137" i="13" l="1"/>
  <c r="D62" i="13"/>
  <c r="D170" i="13"/>
  <c r="C11" i="13"/>
  <c r="C166" i="13"/>
  <c r="C162" i="13"/>
  <c r="C153" i="13"/>
  <c r="C141" i="13"/>
  <c r="C137" i="13" s="1"/>
  <c r="C138" i="13"/>
  <c r="C134" i="13"/>
  <c r="C109" i="13"/>
  <c r="C100" i="13"/>
  <c r="C97" i="13"/>
  <c r="C92" i="13"/>
  <c r="C82" i="13"/>
  <c r="C136" i="13" l="1"/>
  <c r="C10" i="13" s="1"/>
  <c r="D136" i="13"/>
  <c r="D36" i="13"/>
  <c r="D11" i="13" s="1"/>
  <c r="C76" i="13"/>
  <c r="C66" i="13"/>
  <c r="C63" i="13"/>
  <c r="C58" i="13"/>
  <c r="C54" i="13"/>
  <c r="C46" i="13"/>
  <c r="C37" i="13"/>
  <c r="C31" i="13"/>
  <c r="C12" i="13"/>
  <c r="D10" i="13" l="1"/>
  <c r="C62" i="13"/>
  <c r="C36" i="13"/>
  <c r="G952" i="17"/>
  <c r="G951" i="17" s="1"/>
  <c r="G950" i="17" s="1"/>
  <c r="G949" i="17" s="1"/>
  <c r="G948" i="17" s="1"/>
  <c r="F952" i="17"/>
  <c r="F951" i="17" s="1"/>
  <c r="F950" i="17" s="1"/>
  <c r="F949" i="17" s="1"/>
  <c r="F948" i="17" s="1"/>
  <c r="G942" i="17"/>
  <c r="G941" i="17" s="1"/>
  <c r="G940" i="17" s="1"/>
  <c r="G939" i="17" s="1"/>
  <c r="G938" i="17" s="1"/>
  <c r="F942" i="17"/>
  <c r="F941" i="17" s="1"/>
  <c r="F940" i="17" s="1"/>
  <c r="F939" i="17" s="1"/>
  <c r="F938" i="17" s="1"/>
  <c r="G934" i="17"/>
  <c r="F934" i="17"/>
  <c r="G932" i="17"/>
  <c r="F932" i="17"/>
  <c r="G930" i="17"/>
  <c r="F930" i="17"/>
  <c r="G924" i="17"/>
  <c r="F924" i="17"/>
  <c r="F923" i="17" s="1"/>
  <c r="F922" i="17" s="1"/>
  <c r="G923" i="17"/>
  <c r="G922" i="17" s="1"/>
  <c r="G920" i="17"/>
  <c r="G919" i="17" s="1"/>
  <c r="G918" i="17" s="1"/>
  <c r="F920" i="17"/>
  <c r="F919" i="17"/>
  <c r="F918" i="17" s="1"/>
  <c r="G916" i="17"/>
  <c r="G915" i="17" s="1"/>
  <c r="G914" i="17" s="1"/>
  <c r="F916" i="17"/>
  <c r="F915" i="17" s="1"/>
  <c r="F914" i="17" s="1"/>
  <c r="G909" i="17"/>
  <c r="G908" i="17" s="1"/>
  <c r="G907" i="17" s="1"/>
  <c r="G906" i="17" s="1"/>
  <c r="G905" i="17" s="1"/>
  <c r="F909" i="17"/>
  <c r="F908" i="17" s="1"/>
  <c r="F907" i="17" s="1"/>
  <c r="F906" i="17" s="1"/>
  <c r="F905" i="17" s="1"/>
  <c r="G903" i="17"/>
  <c r="G902" i="17" s="1"/>
  <c r="G901" i="17" s="1"/>
  <c r="G900" i="17" s="1"/>
  <c r="F903" i="17"/>
  <c r="F902" i="17" s="1"/>
  <c r="F901" i="17" s="1"/>
  <c r="F900" i="17" s="1"/>
  <c r="G898" i="17"/>
  <c r="G897" i="17" s="1"/>
  <c r="G896" i="17" s="1"/>
  <c r="F898" i="17"/>
  <c r="F897" i="17" s="1"/>
  <c r="F896" i="17" s="1"/>
  <c r="G890" i="17"/>
  <c r="F890" i="17"/>
  <c r="G887" i="17"/>
  <c r="F887" i="17"/>
  <c r="G884" i="17"/>
  <c r="G883" i="17" s="1"/>
  <c r="G882" i="17" s="1"/>
  <c r="G881" i="17" s="1"/>
  <c r="G877" i="17" s="1"/>
  <c r="G876" i="17" s="1"/>
  <c r="F884" i="17"/>
  <c r="G874" i="17"/>
  <c r="G873" i="17" s="1"/>
  <c r="G872" i="17" s="1"/>
  <c r="G871" i="17" s="1"/>
  <c r="F874" i="17"/>
  <c r="F873" i="17" s="1"/>
  <c r="F872" i="17" s="1"/>
  <c r="F871" i="17" s="1"/>
  <c r="G867" i="17"/>
  <c r="G866" i="17" s="1"/>
  <c r="G865" i="17" s="1"/>
  <c r="G864" i="17" s="1"/>
  <c r="F867" i="17"/>
  <c r="F866" i="17" s="1"/>
  <c r="F865" i="17" s="1"/>
  <c r="F864" i="17" s="1"/>
  <c r="G862" i="17"/>
  <c r="F862" i="17"/>
  <c r="G860" i="17"/>
  <c r="F860" i="17"/>
  <c r="G855" i="17"/>
  <c r="F855" i="17"/>
  <c r="G847" i="17"/>
  <c r="G846" i="17" s="1"/>
  <c r="F847" i="17"/>
  <c r="F846" i="17" s="1"/>
  <c r="G844" i="17"/>
  <c r="F844" i="17"/>
  <c r="G841" i="17"/>
  <c r="G840" i="17" s="1"/>
  <c r="F841" i="17"/>
  <c r="G836" i="17"/>
  <c r="G835" i="17" s="1"/>
  <c r="G834" i="17" s="1"/>
  <c r="F836" i="17"/>
  <c r="F835" i="17" s="1"/>
  <c r="F834" i="17" s="1"/>
  <c r="G830" i="17"/>
  <c r="F830" i="17"/>
  <c r="G828" i="17"/>
  <c r="F828" i="17"/>
  <c r="G824" i="17"/>
  <c r="F824" i="17"/>
  <c r="G821" i="17"/>
  <c r="F821" i="17"/>
  <c r="G819" i="17"/>
  <c r="F819" i="17"/>
  <c r="G817" i="17"/>
  <c r="F817" i="17"/>
  <c r="G815" i="17"/>
  <c r="G814" i="17" s="1"/>
  <c r="G813" i="17" s="1"/>
  <c r="F815" i="17"/>
  <c r="G811" i="17"/>
  <c r="F811" i="17"/>
  <c r="G809" i="17"/>
  <c r="F809" i="17"/>
  <c r="G806" i="17"/>
  <c r="F806" i="17"/>
  <c r="G804" i="17"/>
  <c r="F804" i="17"/>
  <c r="G792" i="17"/>
  <c r="G791" i="17" s="1"/>
  <c r="G790" i="17" s="1"/>
  <c r="G789" i="17" s="1"/>
  <c r="F792" i="17"/>
  <c r="F791" i="17"/>
  <c r="F790" i="17" s="1"/>
  <c r="F789" i="17" s="1"/>
  <c r="G787" i="17"/>
  <c r="G786" i="17" s="1"/>
  <c r="G785" i="17" s="1"/>
  <c r="G784" i="17" s="1"/>
  <c r="F787" i="17"/>
  <c r="F786" i="17" s="1"/>
  <c r="F785" i="17" s="1"/>
  <c r="F784" i="17" s="1"/>
  <c r="G782" i="17"/>
  <c r="G781" i="17" s="1"/>
  <c r="F782" i="17"/>
  <c r="F781" i="17" s="1"/>
  <c r="G776" i="17"/>
  <c r="G775" i="17" s="1"/>
  <c r="G774" i="17" s="1"/>
  <c r="G773" i="17" s="1"/>
  <c r="G772" i="17" s="1"/>
  <c r="G771" i="17" s="1"/>
  <c r="F776" i="17"/>
  <c r="F775" i="17" s="1"/>
  <c r="F774" i="17" s="1"/>
  <c r="F773" i="17" s="1"/>
  <c r="F772" i="17" s="1"/>
  <c r="F771" i="17" s="1"/>
  <c r="G766" i="17"/>
  <c r="F766" i="17"/>
  <c r="G763" i="17"/>
  <c r="F763" i="17"/>
  <c r="G760" i="17"/>
  <c r="F760" i="17"/>
  <c r="G759" i="17"/>
  <c r="G758" i="17" s="1"/>
  <c r="G754" i="17"/>
  <c r="G753" i="17" s="1"/>
  <c r="G752" i="17" s="1"/>
  <c r="F754" i="17"/>
  <c r="F753" i="17" s="1"/>
  <c r="F752" i="17" s="1"/>
  <c r="G747" i="17"/>
  <c r="G746" i="17" s="1"/>
  <c r="F747" i="17"/>
  <c r="G734" i="17"/>
  <c r="F734" i="17"/>
  <c r="G729" i="17"/>
  <c r="F729" i="17"/>
  <c r="G725" i="17"/>
  <c r="G724" i="17" s="1"/>
  <c r="F725" i="17"/>
  <c r="F724" i="17" s="1"/>
  <c r="G722" i="17"/>
  <c r="F722" i="17"/>
  <c r="G719" i="17"/>
  <c r="F719" i="17"/>
  <c r="G717" i="17"/>
  <c r="F717" i="17"/>
  <c r="G715" i="17"/>
  <c r="F715" i="17"/>
  <c r="G711" i="17"/>
  <c r="F711" i="17"/>
  <c r="G709" i="17"/>
  <c r="F709" i="17"/>
  <c r="G707" i="17"/>
  <c r="G706" i="17" s="1"/>
  <c r="G705" i="17" s="1"/>
  <c r="F707" i="17"/>
  <c r="F706" i="17" s="1"/>
  <c r="F705" i="17" s="1"/>
  <c r="G700" i="17"/>
  <c r="F700" i="17"/>
  <c r="G697" i="17"/>
  <c r="F697" i="17"/>
  <c r="G695" i="17"/>
  <c r="F695" i="17"/>
  <c r="G689" i="17"/>
  <c r="F689" i="17"/>
  <c r="G687" i="17"/>
  <c r="F687" i="17"/>
  <c r="G683" i="17"/>
  <c r="G682" i="17" s="1"/>
  <c r="F683" i="17"/>
  <c r="F682" i="17" s="1"/>
  <c r="G680" i="17"/>
  <c r="G679" i="17" s="1"/>
  <c r="F680" i="17"/>
  <c r="F679" i="17" s="1"/>
  <c r="G677" i="17"/>
  <c r="F677" i="17"/>
  <c r="G675" i="17"/>
  <c r="F675" i="17"/>
  <c r="G672" i="17"/>
  <c r="F672" i="17"/>
  <c r="G670" i="17"/>
  <c r="F670" i="17"/>
  <c r="F669" i="17" s="1"/>
  <c r="F668" i="17" s="1"/>
  <c r="G665" i="17"/>
  <c r="G664" i="17" s="1"/>
  <c r="F665" i="17"/>
  <c r="F664" i="17" s="1"/>
  <c r="G661" i="17"/>
  <c r="F661" i="17"/>
  <c r="G659" i="17"/>
  <c r="F659" i="17"/>
  <c r="G657" i="17"/>
  <c r="F657" i="17"/>
  <c r="F656" i="17" s="1"/>
  <c r="F655" i="17" s="1"/>
  <c r="G653" i="17"/>
  <c r="G652" i="17" s="1"/>
  <c r="F653" i="17"/>
  <c r="F652" i="17" s="1"/>
  <c r="G650" i="17"/>
  <c r="G649" i="17" s="1"/>
  <c r="F650" i="17"/>
  <c r="F649" i="17" s="1"/>
  <c r="G647" i="17"/>
  <c r="F647" i="17"/>
  <c r="G645" i="17"/>
  <c r="F645" i="17"/>
  <c r="G643" i="17"/>
  <c r="F643" i="17"/>
  <c r="G641" i="17"/>
  <c r="F641" i="17"/>
  <c r="F640" i="17" s="1"/>
  <c r="G638" i="17"/>
  <c r="F638" i="17"/>
  <c r="G636" i="17"/>
  <c r="F636" i="17"/>
  <c r="G634" i="17"/>
  <c r="F634" i="17"/>
  <c r="G632" i="17"/>
  <c r="F632" i="17"/>
  <c r="G630" i="17"/>
  <c r="F630" i="17"/>
  <c r="G628" i="17"/>
  <c r="F628" i="17"/>
  <c r="G626" i="17"/>
  <c r="F626" i="17"/>
  <c r="G624" i="17"/>
  <c r="F624" i="17"/>
  <c r="G622" i="17"/>
  <c r="F622" i="17"/>
  <c r="G620" i="17"/>
  <c r="F620" i="17"/>
  <c r="G618" i="17"/>
  <c r="G617" i="17" s="1"/>
  <c r="F618" i="17"/>
  <c r="G613" i="17"/>
  <c r="G612" i="17" s="1"/>
  <c r="F613" i="17"/>
  <c r="F612" i="17" s="1"/>
  <c r="G609" i="17"/>
  <c r="F609" i="17"/>
  <c r="G607" i="17"/>
  <c r="G606" i="17" s="1"/>
  <c r="G605" i="17" s="1"/>
  <c r="F607" i="17"/>
  <c r="G603" i="17"/>
  <c r="G602" i="17" s="1"/>
  <c r="F603" i="17"/>
  <c r="F602" i="17" s="1"/>
  <c r="G600" i="17"/>
  <c r="F600" i="17"/>
  <c r="G598" i="17"/>
  <c r="F598" i="17"/>
  <c r="G596" i="17"/>
  <c r="F596" i="17"/>
  <c r="G594" i="17"/>
  <c r="G593" i="17" s="1"/>
  <c r="F594" i="17"/>
  <c r="G591" i="17"/>
  <c r="F591" i="17"/>
  <c r="G589" i="17"/>
  <c r="F589" i="17"/>
  <c r="G586" i="17"/>
  <c r="F586" i="17"/>
  <c r="G584" i="17"/>
  <c r="F584" i="17"/>
  <c r="G582" i="17"/>
  <c r="F582" i="17"/>
  <c r="F581" i="17" s="1"/>
  <c r="G581" i="17"/>
  <c r="G577" i="17"/>
  <c r="F577" i="17"/>
  <c r="F576" i="17" s="1"/>
  <c r="G576" i="17"/>
  <c r="G572" i="17"/>
  <c r="F572" i="17"/>
  <c r="G570" i="17"/>
  <c r="F570" i="17"/>
  <c r="F569" i="17" s="1"/>
  <c r="F568" i="17" s="1"/>
  <c r="F567" i="17" s="1"/>
  <c r="G563" i="17"/>
  <c r="G562" i="17" s="1"/>
  <c r="G561" i="17" s="1"/>
  <c r="G560" i="17" s="1"/>
  <c r="G559" i="17" s="1"/>
  <c r="G558" i="17" s="1"/>
  <c r="F563" i="17"/>
  <c r="F562" i="17" s="1"/>
  <c r="F561" i="17" s="1"/>
  <c r="F560" i="17" s="1"/>
  <c r="F559" i="17" s="1"/>
  <c r="F558" i="17" s="1"/>
  <c r="G554" i="17"/>
  <c r="G553" i="17" s="1"/>
  <c r="G552" i="17" s="1"/>
  <c r="F554" i="17"/>
  <c r="F553" i="17" s="1"/>
  <c r="F552" i="17" s="1"/>
  <c r="G549" i="17"/>
  <c r="G548" i="17" s="1"/>
  <c r="G547" i="17" s="1"/>
  <c r="F549" i="17"/>
  <c r="F548" i="17" s="1"/>
  <c r="F547" i="17" s="1"/>
  <c r="G544" i="17"/>
  <c r="F544" i="17"/>
  <c r="G542" i="17"/>
  <c r="F542" i="17"/>
  <c r="F541" i="17" s="1"/>
  <c r="F540" i="17" s="1"/>
  <c r="G538" i="17"/>
  <c r="F538" i="17"/>
  <c r="G536" i="17"/>
  <c r="F536" i="17"/>
  <c r="G534" i="17"/>
  <c r="F534" i="17"/>
  <c r="G529" i="17"/>
  <c r="G528" i="17" s="1"/>
  <c r="F529" i="17"/>
  <c r="F528" i="17" s="1"/>
  <c r="G524" i="17"/>
  <c r="G523" i="17" s="1"/>
  <c r="G522" i="17" s="1"/>
  <c r="G521" i="17" s="1"/>
  <c r="F524" i="17"/>
  <c r="F523" i="17" s="1"/>
  <c r="F522" i="17"/>
  <c r="F521" i="17" s="1"/>
  <c r="G517" i="17"/>
  <c r="F517" i="17"/>
  <c r="G515" i="17"/>
  <c r="F515" i="17"/>
  <c r="F514" i="17" s="1"/>
  <c r="F513" i="17" s="1"/>
  <c r="F512" i="17" s="1"/>
  <c r="G507" i="17"/>
  <c r="G506" i="17" s="1"/>
  <c r="G505" i="17" s="1"/>
  <c r="G504" i="17" s="1"/>
  <c r="G503" i="17" s="1"/>
  <c r="F507" i="17"/>
  <c r="F506" i="17" s="1"/>
  <c r="F505" i="17" s="1"/>
  <c r="F504" i="17" s="1"/>
  <c r="F503" i="17" s="1"/>
  <c r="G501" i="17"/>
  <c r="G500" i="17" s="1"/>
  <c r="F501" i="17"/>
  <c r="F500" i="17" s="1"/>
  <c r="G498" i="17"/>
  <c r="G497" i="17" s="1"/>
  <c r="F498" i="17"/>
  <c r="F497" i="17" s="1"/>
  <c r="G495" i="17"/>
  <c r="F495" i="17"/>
  <c r="G493" i="17"/>
  <c r="F493" i="17"/>
  <c r="G491" i="17"/>
  <c r="F491" i="17"/>
  <c r="G489" i="17"/>
  <c r="F489" i="17"/>
  <c r="G487" i="17"/>
  <c r="F487" i="17"/>
  <c r="G485" i="17"/>
  <c r="F485" i="17"/>
  <c r="G483" i="17"/>
  <c r="F483" i="17"/>
  <c r="G481" i="17"/>
  <c r="G480" i="17" s="1"/>
  <c r="G479" i="17" s="1"/>
  <c r="G478" i="17" s="1"/>
  <c r="G477" i="17" s="1"/>
  <c r="F481" i="17"/>
  <c r="F480" i="17" s="1"/>
  <c r="G475" i="17"/>
  <c r="F475" i="17"/>
  <c r="G473" i="17"/>
  <c r="F473" i="17"/>
  <c r="F471" i="17"/>
  <c r="F470" i="17" s="1"/>
  <c r="F469" i="17" s="1"/>
  <c r="G470" i="17"/>
  <c r="G469" i="17" s="1"/>
  <c r="G467" i="17"/>
  <c r="F467" i="17"/>
  <c r="G464" i="17"/>
  <c r="F464" i="17"/>
  <c r="G461" i="17"/>
  <c r="F461" i="17"/>
  <c r="G459" i="17"/>
  <c r="F459" i="17"/>
  <c r="G453" i="17"/>
  <c r="F453" i="17"/>
  <c r="F449" i="17" s="1"/>
  <c r="G450" i="17"/>
  <c r="F450" i="17"/>
  <c r="G446" i="17"/>
  <c r="G445" i="17" s="1"/>
  <c r="G444" i="17" s="1"/>
  <c r="F446" i="17"/>
  <c r="F445" i="17" s="1"/>
  <c r="F444" i="17" s="1"/>
  <c r="G442" i="17"/>
  <c r="G439" i="17" s="1"/>
  <c r="F442" i="17"/>
  <c r="F439" i="17" s="1"/>
  <c r="G437" i="17"/>
  <c r="G436" i="17" s="1"/>
  <c r="F437" i="17"/>
  <c r="F436" i="17" s="1"/>
  <c r="G432" i="17"/>
  <c r="F432" i="17"/>
  <c r="G430" i="17"/>
  <c r="F430" i="17"/>
  <c r="G423" i="17"/>
  <c r="G422" i="17" s="1"/>
  <c r="G421" i="17" s="1"/>
  <c r="G420" i="17" s="1"/>
  <c r="F423" i="17"/>
  <c r="F422" i="17" s="1"/>
  <c r="F421" i="17" s="1"/>
  <c r="F420" i="17" s="1"/>
  <c r="G418" i="17"/>
  <c r="F418" i="17"/>
  <c r="G416" i="17"/>
  <c r="F416" i="17"/>
  <c r="G413" i="17"/>
  <c r="F413" i="17"/>
  <c r="G409" i="17"/>
  <c r="F409" i="17"/>
  <c r="G407" i="17"/>
  <c r="F407" i="17"/>
  <c r="G405" i="17"/>
  <c r="F405" i="17"/>
  <c r="G403" i="17"/>
  <c r="F403" i="17"/>
  <c r="F402" i="17" s="1"/>
  <c r="F401" i="17" s="1"/>
  <c r="F400" i="17" s="1"/>
  <c r="G398" i="17"/>
  <c r="G397" i="17" s="1"/>
  <c r="F398" i="17"/>
  <c r="F397" i="17" s="1"/>
  <c r="G394" i="17"/>
  <c r="F394" i="17"/>
  <c r="G392" i="17"/>
  <c r="F392" i="17"/>
  <c r="G390" i="17"/>
  <c r="F390" i="17"/>
  <c r="G388" i="17"/>
  <c r="G387" i="17" s="1"/>
  <c r="G386" i="17" s="1"/>
  <c r="G385" i="17" s="1"/>
  <c r="F388" i="17"/>
  <c r="G383" i="17"/>
  <c r="G382" i="17" s="1"/>
  <c r="F383" i="17"/>
  <c r="F382" i="17" s="1"/>
  <c r="G378" i="17"/>
  <c r="G377" i="17" s="1"/>
  <c r="G376" i="17" s="1"/>
  <c r="G375" i="17" s="1"/>
  <c r="F378" i="17"/>
  <c r="F377" i="17" s="1"/>
  <c r="F376" i="17" s="1"/>
  <c r="F375" i="17" s="1"/>
  <c r="G371" i="17"/>
  <c r="G370" i="17" s="1"/>
  <c r="G369" i="17" s="1"/>
  <c r="F371" i="17"/>
  <c r="F370" i="17" s="1"/>
  <c r="F369" i="17" s="1"/>
  <c r="G367" i="17"/>
  <c r="G366" i="17" s="1"/>
  <c r="G365" i="17" s="1"/>
  <c r="F367" i="17"/>
  <c r="F366" i="17" s="1"/>
  <c r="F365" i="17" s="1"/>
  <c r="G360" i="17"/>
  <c r="G359" i="17" s="1"/>
  <c r="G358" i="17" s="1"/>
  <c r="F360" i="17"/>
  <c r="F359" i="17" s="1"/>
  <c r="F358" i="17" s="1"/>
  <c r="G353" i="17"/>
  <c r="G352" i="17" s="1"/>
  <c r="G351" i="17" s="1"/>
  <c r="G350" i="17" s="1"/>
  <c r="F353" i="17"/>
  <c r="F352" i="17" s="1"/>
  <c r="F351" i="17"/>
  <c r="F350" i="17" s="1"/>
  <c r="G348" i="17"/>
  <c r="G347" i="17" s="1"/>
  <c r="G346" i="17" s="1"/>
  <c r="G345" i="17" s="1"/>
  <c r="F348" i="17"/>
  <c r="F347" i="17" s="1"/>
  <c r="F346" i="17" s="1"/>
  <c r="F345" i="17" s="1"/>
  <c r="G342" i="17"/>
  <c r="F342" i="17"/>
  <c r="G339" i="17"/>
  <c r="F339" i="17"/>
  <c r="G337" i="17"/>
  <c r="F337" i="17"/>
  <c r="G334" i="17"/>
  <c r="F334" i="17"/>
  <c r="G331" i="17"/>
  <c r="G330" i="17" s="1"/>
  <c r="F331" i="17"/>
  <c r="F330" i="17" s="1"/>
  <c r="G326" i="17"/>
  <c r="G325" i="17" s="1"/>
  <c r="F326" i="17"/>
  <c r="F325" i="17" s="1"/>
  <c r="G323" i="17"/>
  <c r="F323" i="17"/>
  <c r="G321" i="17"/>
  <c r="G320" i="17" s="1"/>
  <c r="F321" i="17"/>
  <c r="G314" i="17"/>
  <c r="G313" i="17" s="1"/>
  <c r="G312" i="17" s="1"/>
  <c r="G311" i="17" s="1"/>
  <c r="G310" i="17" s="1"/>
  <c r="F314" i="17"/>
  <c r="F313" i="17" s="1"/>
  <c r="F312" i="17" s="1"/>
  <c r="F311" i="17" s="1"/>
  <c r="F310" i="17" s="1"/>
  <c r="G308" i="17"/>
  <c r="F308" i="17"/>
  <c r="F306" i="17"/>
  <c r="G304" i="17"/>
  <c r="F304" i="17"/>
  <c r="G302" i="17"/>
  <c r="F302" i="17"/>
  <c r="G300" i="17"/>
  <c r="F300" i="17"/>
  <c r="G298" i="17"/>
  <c r="F298" i="17"/>
  <c r="G296" i="17"/>
  <c r="F296" i="17"/>
  <c r="G292" i="17"/>
  <c r="G291" i="17" s="1"/>
  <c r="F292" i="17"/>
  <c r="F291" i="17" s="1"/>
  <c r="F290" i="17" s="1"/>
  <c r="G290" i="17"/>
  <c r="G287" i="17"/>
  <c r="G286" i="17" s="1"/>
  <c r="F287" i="17"/>
  <c r="F286" i="17" s="1"/>
  <c r="G283" i="17"/>
  <c r="F283" i="17"/>
  <c r="F280" i="17" s="1"/>
  <c r="F279" i="17" s="1"/>
  <c r="F278" i="17" s="1"/>
  <c r="G281" i="17"/>
  <c r="G280" i="17" s="1"/>
  <c r="F281" i="17"/>
  <c r="G270" i="17"/>
  <c r="F270" i="17"/>
  <c r="G268" i="17"/>
  <c r="F268" i="17"/>
  <c r="G262" i="17"/>
  <c r="G261" i="17" s="1"/>
  <c r="G260" i="17" s="1"/>
  <c r="G259" i="17" s="1"/>
  <c r="G258" i="17" s="1"/>
  <c r="F262" i="17"/>
  <c r="F261" i="17" s="1"/>
  <c r="F260" i="17" s="1"/>
  <c r="F259" i="17" s="1"/>
  <c r="F258" i="17" s="1"/>
  <c r="G253" i="17"/>
  <c r="G252" i="17" s="1"/>
  <c r="G251" i="17" s="1"/>
  <c r="G250" i="17" s="1"/>
  <c r="F253" i="17"/>
  <c r="F252" i="17" s="1"/>
  <c r="F251" i="17" s="1"/>
  <c r="F250" i="17" s="1"/>
  <c r="G248" i="17"/>
  <c r="G247" i="17" s="1"/>
  <c r="F248" i="17"/>
  <c r="F247" i="17" s="1"/>
  <c r="G245" i="17"/>
  <c r="G244" i="17" s="1"/>
  <c r="F245" i="17"/>
  <c r="F244" i="17" s="1"/>
  <c r="G240" i="17"/>
  <c r="G239" i="17" s="1"/>
  <c r="F240" i="17"/>
  <c r="F239" i="17" s="1"/>
  <c r="G237" i="17"/>
  <c r="F237" i="17"/>
  <c r="G235" i="17"/>
  <c r="F235" i="17"/>
  <c r="G233" i="17"/>
  <c r="G232" i="17" s="1"/>
  <c r="F233" i="17"/>
  <c r="G227" i="17"/>
  <c r="F227" i="17"/>
  <c r="G223" i="17"/>
  <c r="F223" i="17"/>
  <c r="G219" i="17"/>
  <c r="F219" i="17"/>
  <c r="G217" i="17"/>
  <c r="F217" i="17"/>
  <c r="G215" i="17"/>
  <c r="F215" i="17"/>
  <c r="G213" i="17"/>
  <c r="F213" i="17"/>
  <c r="G211" i="17"/>
  <c r="F211" i="17"/>
  <c r="G209" i="17"/>
  <c r="F209" i="17"/>
  <c r="G205" i="17"/>
  <c r="F205" i="17"/>
  <c r="G203" i="17"/>
  <c r="F203" i="17"/>
  <c r="G199" i="17"/>
  <c r="F199" i="17"/>
  <c r="F194" i="17" s="1"/>
  <c r="G195" i="17"/>
  <c r="F195" i="17"/>
  <c r="F192" i="17"/>
  <c r="F189" i="17" s="1"/>
  <c r="G189" i="17"/>
  <c r="G185" i="17"/>
  <c r="F185" i="17"/>
  <c r="G183" i="17"/>
  <c r="G182" i="17" s="1"/>
  <c r="F183" i="17"/>
  <c r="G178" i="17"/>
  <c r="G177" i="17" s="1"/>
  <c r="F178" i="17"/>
  <c r="F177" i="17" s="1"/>
  <c r="G174" i="17"/>
  <c r="G173" i="17" s="1"/>
  <c r="G172" i="17" s="1"/>
  <c r="G171" i="17" s="1"/>
  <c r="G170" i="17" s="1"/>
  <c r="F174" i="17"/>
  <c r="F173" i="17" s="1"/>
  <c r="F172" i="17" s="1"/>
  <c r="F171" i="17" s="1"/>
  <c r="F170" i="17" s="1"/>
  <c r="G167" i="17"/>
  <c r="G166" i="17" s="1"/>
  <c r="F167" i="17"/>
  <c r="F166" i="17" s="1"/>
  <c r="G164" i="17"/>
  <c r="G163" i="17" s="1"/>
  <c r="F164" i="17"/>
  <c r="F163" i="17" s="1"/>
  <c r="G157" i="17"/>
  <c r="G154" i="17" s="1"/>
  <c r="G153" i="17" s="1"/>
  <c r="F157" i="17"/>
  <c r="F154" i="17" s="1"/>
  <c r="F153" i="17" s="1"/>
  <c r="G151" i="17"/>
  <c r="G150" i="17" s="1"/>
  <c r="F151" i="17"/>
  <c r="F150" i="17" s="1"/>
  <c r="G148" i="17"/>
  <c r="G147" i="17" s="1"/>
  <c r="F148" i="17"/>
  <c r="F147" i="17" s="1"/>
  <c r="G142" i="17"/>
  <c r="G140" i="17"/>
  <c r="F140" i="17"/>
  <c r="G137" i="17"/>
  <c r="F137" i="17"/>
  <c r="F136" i="17" s="1"/>
  <c r="G134" i="17"/>
  <c r="F134" i="17"/>
  <c r="G132" i="17"/>
  <c r="G131" i="17" s="1"/>
  <c r="F132" i="17"/>
  <c r="F131" i="17" s="1"/>
  <c r="G127" i="17"/>
  <c r="F127" i="17"/>
  <c r="F126" i="17" s="1"/>
  <c r="G126" i="17"/>
  <c r="G123" i="17"/>
  <c r="F123" i="17"/>
  <c r="G121" i="17"/>
  <c r="F121" i="17"/>
  <c r="G119" i="17"/>
  <c r="F119" i="17"/>
  <c r="G117" i="17"/>
  <c r="F117" i="17"/>
  <c r="F114" i="17" s="1"/>
  <c r="F113" i="17" s="1"/>
  <c r="F112" i="17" s="1"/>
  <c r="F111" i="17" s="1"/>
  <c r="G115" i="17"/>
  <c r="F115" i="17"/>
  <c r="G109" i="17"/>
  <c r="F109" i="17"/>
  <c r="G107" i="17"/>
  <c r="F107" i="17"/>
  <c r="G98" i="17"/>
  <c r="F98" i="17"/>
  <c r="G96" i="17"/>
  <c r="F96" i="17"/>
  <c r="G91" i="17"/>
  <c r="G90" i="17" s="1"/>
  <c r="F91" i="17"/>
  <c r="F90" i="17" s="1"/>
  <c r="G88" i="17"/>
  <c r="F88" i="17"/>
  <c r="G86" i="17"/>
  <c r="F86" i="17"/>
  <c r="G83" i="17"/>
  <c r="F83" i="17"/>
  <c r="G80" i="17"/>
  <c r="F80" i="17"/>
  <c r="G75" i="17"/>
  <c r="F75" i="17"/>
  <c r="G71" i="17"/>
  <c r="G70" i="17" s="1"/>
  <c r="G69" i="17" s="1"/>
  <c r="G68" i="17" s="1"/>
  <c r="G67" i="17" s="1"/>
  <c r="F71" i="17"/>
  <c r="F70" i="17" s="1"/>
  <c r="F69" i="17" s="1"/>
  <c r="F68" i="17" s="1"/>
  <c r="F67" i="17" s="1"/>
  <c r="G65" i="17"/>
  <c r="G64" i="17" s="1"/>
  <c r="F65" i="17"/>
  <c r="F64" i="17" s="1"/>
  <c r="G61" i="17"/>
  <c r="G60" i="17" s="1"/>
  <c r="G59" i="17" s="1"/>
  <c r="G58" i="17" s="1"/>
  <c r="F61" i="17"/>
  <c r="F60" i="17" s="1"/>
  <c r="F59" i="17" s="1"/>
  <c r="F58" i="17" s="1"/>
  <c r="G55" i="17"/>
  <c r="F55" i="17"/>
  <c r="G52" i="17"/>
  <c r="F52" i="17"/>
  <c r="G49" i="17"/>
  <c r="F49" i="17"/>
  <c r="G43" i="17"/>
  <c r="F43" i="17"/>
  <c r="G39" i="17"/>
  <c r="G38" i="17" s="1"/>
  <c r="G37" i="17" s="1"/>
  <c r="F39" i="17"/>
  <c r="F38" i="17" s="1"/>
  <c r="F37" i="17" s="1"/>
  <c r="G32" i="17"/>
  <c r="G31" i="17" s="1"/>
  <c r="G30" i="17" s="1"/>
  <c r="G29" i="17" s="1"/>
  <c r="F32" i="17"/>
  <c r="F31" i="17" s="1"/>
  <c r="F30" i="17" s="1"/>
  <c r="F29" i="17" s="1"/>
  <c r="G27" i="17"/>
  <c r="F27" i="17"/>
  <c r="F26" i="17" s="1"/>
  <c r="F25" i="17" s="1"/>
  <c r="G26" i="17"/>
  <c r="G25" i="17" s="1"/>
  <c r="G23" i="17"/>
  <c r="F23" i="17"/>
  <c r="G19" i="17"/>
  <c r="F19" i="17"/>
  <c r="F12" i="17" s="1"/>
  <c r="F11" i="17" s="1"/>
  <c r="G13" i="17"/>
  <c r="F13" i="17"/>
  <c r="F333" i="17" l="1"/>
  <c r="F106" i="17"/>
  <c r="F105" i="17" s="1"/>
  <c r="F104" i="17" s="1"/>
  <c r="F103" i="17" s="1"/>
  <c r="F130" i="17"/>
  <c r="F129" i="17" s="1"/>
  <c r="G295" i="17"/>
  <c r="G294" i="17" s="1"/>
  <c r="G640" i="17"/>
  <c r="G656" i="17"/>
  <c r="G655" i="17" s="1"/>
  <c r="G808" i="17"/>
  <c r="F714" i="17"/>
  <c r="F713" i="17" s="1"/>
  <c r="F745" i="17"/>
  <c r="F744" i="17" s="1"/>
  <c r="F743" i="17" s="1"/>
  <c r="F742" i="17" s="1"/>
  <c r="F746" i="17"/>
  <c r="F267" i="17"/>
  <c r="F266" i="17" s="1"/>
  <c r="F265" i="17" s="1"/>
  <c r="F264" i="17" s="1"/>
  <c r="G357" i="17"/>
  <c r="F458" i="17"/>
  <c r="G514" i="17"/>
  <c r="G513" i="17" s="1"/>
  <c r="G512" i="17" s="1"/>
  <c r="F606" i="17"/>
  <c r="F605" i="17" s="1"/>
  <c r="F617" i="17"/>
  <c r="G745" i="17"/>
  <c r="G744" i="17" s="1"/>
  <c r="G743" i="17" s="1"/>
  <c r="G742" i="17" s="1"/>
  <c r="F759" i="17"/>
  <c r="F758" i="17" s="1"/>
  <c r="F751" i="17" s="1"/>
  <c r="F750" i="17" s="1"/>
  <c r="F749" i="17" s="1"/>
  <c r="G803" i="17"/>
  <c r="G802" i="17" s="1"/>
  <c r="F808" i="17"/>
  <c r="G827" i="17"/>
  <c r="G826" i="17" s="1"/>
  <c r="G801" i="17" s="1"/>
  <c r="G800" i="17" s="1"/>
  <c r="G854" i="17"/>
  <c r="F74" i="17"/>
  <c r="F73" i="17" s="1"/>
  <c r="F182" i="17"/>
  <c r="F232" i="17"/>
  <c r="F231" i="17" s="1"/>
  <c r="F230" i="17" s="1"/>
  <c r="G449" i="17"/>
  <c r="G458" i="17"/>
  <c r="G533" i="17"/>
  <c r="G532" i="17" s="1"/>
  <c r="F593" i="17"/>
  <c r="G686" i="17"/>
  <c r="G685" i="17" s="1"/>
  <c r="F840" i="17"/>
  <c r="F883" i="17"/>
  <c r="F882" i="17" s="1"/>
  <c r="F854" i="17"/>
  <c r="F853" i="17" s="1"/>
  <c r="F852" i="17" s="1"/>
  <c r="G48" i="17"/>
  <c r="G12" i="17"/>
  <c r="G11" i="17" s="1"/>
  <c r="G95" i="17"/>
  <c r="G94" i="17" s="1"/>
  <c r="G93" i="17" s="1"/>
  <c r="F295" i="17"/>
  <c r="F294" i="17" s="1"/>
  <c r="F289" i="17" s="1"/>
  <c r="F479" i="17"/>
  <c r="F478" i="17" s="1"/>
  <c r="F477" i="17" s="1"/>
  <c r="F929" i="17"/>
  <c r="F928" i="17" s="1"/>
  <c r="F927" i="17" s="1"/>
  <c r="F926" i="17" s="1"/>
  <c r="F357" i="17"/>
  <c r="F356" i="17" s="1"/>
  <c r="G853" i="17"/>
  <c r="G852" i="17" s="1"/>
  <c r="G74" i="17"/>
  <c r="G73" i="17" s="1"/>
  <c r="F125" i="17"/>
  <c r="F181" i="17"/>
  <c r="F180" i="17" s="1"/>
  <c r="F176" i="17" s="1"/>
  <c r="F243" i="17"/>
  <c r="G319" i="17"/>
  <c r="G318" i="17" s="1"/>
  <c r="F429" i="17"/>
  <c r="F428" i="17" s="1"/>
  <c r="F427" i="17" s="1"/>
  <c r="F435" i="17"/>
  <c r="F434" i="17" s="1"/>
  <c r="F426" i="17" s="1"/>
  <c r="G569" i="17"/>
  <c r="G568" i="17" s="1"/>
  <c r="G567" i="17" s="1"/>
  <c r="F686" i="17"/>
  <c r="F685" i="17" s="1"/>
  <c r="G694" i="17"/>
  <c r="G693" i="17" s="1"/>
  <c r="G692" i="17" s="1"/>
  <c r="G691" i="17" s="1"/>
  <c r="G728" i="17"/>
  <c r="G727" i="17" s="1"/>
  <c r="F803" i="17"/>
  <c r="F802" i="17" s="1"/>
  <c r="F814" i="17"/>
  <c r="F813" i="17" s="1"/>
  <c r="F827" i="17"/>
  <c r="F826" i="17" s="1"/>
  <c r="G929" i="17"/>
  <c r="G928" i="17" s="1"/>
  <c r="G927" i="17" s="1"/>
  <c r="G926" i="17" s="1"/>
  <c r="G106" i="17"/>
  <c r="G105" i="17" s="1"/>
  <c r="G104" i="17" s="1"/>
  <c r="G103" i="17" s="1"/>
  <c r="G136" i="17"/>
  <c r="F146" i="17"/>
  <c r="F145" i="17" s="1"/>
  <c r="F162" i="17"/>
  <c r="G267" i="17"/>
  <c r="G266" i="17" s="1"/>
  <c r="G265" i="17" s="1"/>
  <c r="G264" i="17" s="1"/>
  <c r="F320" i="17"/>
  <c r="F319" i="17" s="1"/>
  <c r="F318" i="17" s="1"/>
  <c r="G333" i="17"/>
  <c r="G402" i="17"/>
  <c r="G401" i="17" s="1"/>
  <c r="G400" i="17" s="1"/>
  <c r="G429" i="17"/>
  <c r="G428" i="17" s="1"/>
  <c r="G427" i="17" s="1"/>
  <c r="F472" i="17"/>
  <c r="F533" i="17"/>
  <c r="F532" i="17" s="1"/>
  <c r="F531" i="17" s="1"/>
  <c r="F527" i="17" s="1"/>
  <c r="F526" i="17" s="1"/>
  <c r="G541" i="17"/>
  <c r="G540" i="17" s="1"/>
  <c r="G531" i="17" s="1"/>
  <c r="G527" i="17" s="1"/>
  <c r="G526" i="17" s="1"/>
  <c r="G520" i="17" s="1"/>
  <c r="G669" i="17"/>
  <c r="G668" i="17" s="1"/>
  <c r="G667" i="17" s="1"/>
  <c r="F694" i="17"/>
  <c r="F693" i="17" s="1"/>
  <c r="F692" i="17" s="1"/>
  <c r="F691" i="17" s="1"/>
  <c r="G714" i="17"/>
  <c r="G713" i="17" s="1"/>
  <c r="F728" i="17"/>
  <c r="F727" i="17" s="1"/>
  <c r="F704" i="17" s="1"/>
  <c r="F703" i="17" s="1"/>
  <c r="F913" i="17"/>
  <c r="F912" i="17" s="1"/>
  <c r="F911" i="17" s="1"/>
  <c r="F616" i="17"/>
  <c r="F615" i="17" s="1"/>
  <c r="F667" i="17"/>
  <c r="F663" i="17" s="1"/>
  <c r="F48" i="17"/>
  <c r="F42" i="17" s="1"/>
  <c r="F41" i="17" s="1"/>
  <c r="F36" i="17" s="1"/>
  <c r="F95" i="17"/>
  <c r="F94" i="17" s="1"/>
  <c r="F93" i="17" s="1"/>
  <c r="G114" i="17"/>
  <c r="G113" i="17" s="1"/>
  <c r="G112" i="17" s="1"/>
  <c r="G111" i="17" s="1"/>
  <c r="G146" i="17"/>
  <c r="G145" i="17" s="1"/>
  <c r="G162" i="17"/>
  <c r="G194" i="17"/>
  <c r="G181" i="17" s="1"/>
  <c r="G180" i="17" s="1"/>
  <c r="G176" i="17" s="1"/>
  <c r="G231" i="17"/>
  <c r="G230" i="17" s="1"/>
  <c r="G329" i="17"/>
  <c r="G328" i="17" s="1"/>
  <c r="F387" i="17"/>
  <c r="F386" i="17" s="1"/>
  <c r="F385" i="17" s="1"/>
  <c r="F381" i="17" s="1"/>
  <c r="F457" i="17"/>
  <c r="F456" i="17" s="1"/>
  <c r="F448" i="17" s="1"/>
  <c r="G472" i="17"/>
  <c r="G457" i="17" s="1"/>
  <c r="G456" i="17" s="1"/>
  <c r="G448" i="17" s="1"/>
  <c r="G580" i="17"/>
  <c r="G579" i="17" s="1"/>
  <c r="G575" i="17" s="1"/>
  <c r="F580" i="17"/>
  <c r="F579" i="17" s="1"/>
  <c r="F575" i="17" s="1"/>
  <c r="G663" i="17"/>
  <c r="F839" i="17"/>
  <c r="F833" i="17" s="1"/>
  <c r="F832" i="17" s="1"/>
  <c r="F881" i="17"/>
  <c r="F877" i="17" s="1"/>
  <c r="F876" i="17" s="1"/>
  <c r="F396" i="17"/>
  <c r="F380" i="17" s="1"/>
  <c r="G10" i="17"/>
  <c r="G9" i="17" s="1"/>
  <c r="G42" i="17"/>
  <c r="G41" i="17" s="1"/>
  <c r="F10" i="17"/>
  <c r="F9" i="17" s="1"/>
  <c r="G289" i="17"/>
  <c r="F611" i="17"/>
  <c r="F329" i="17"/>
  <c r="F328" i="17" s="1"/>
  <c r="F317" i="17" s="1"/>
  <c r="G36" i="17"/>
  <c r="G130" i="17"/>
  <c r="G129" i="17" s="1"/>
  <c r="G125" i="17" s="1"/>
  <c r="G243" i="17"/>
  <c r="F257" i="17"/>
  <c r="G279" i="17"/>
  <c r="G278" i="17" s="1"/>
  <c r="G257" i="17" s="1"/>
  <c r="G356" i="17"/>
  <c r="G381" i="17"/>
  <c r="G396" i="17"/>
  <c r="G435" i="17"/>
  <c r="G434" i="17" s="1"/>
  <c r="G426" i="17" s="1"/>
  <c r="G780" i="17"/>
  <c r="G779" i="17" s="1"/>
  <c r="F520" i="17"/>
  <c r="G751" i="17"/>
  <c r="G750" i="17" s="1"/>
  <c r="G749" i="17" s="1"/>
  <c r="G839" i="17"/>
  <c r="G833" i="17" s="1"/>
  <c r="G832" i="17" s="1"/>
  <c r="G913" i="17"/>
  <c r="G912" i="17" s="1"/>
  <c r="G616" i="17"/>
  <c r="G615" i="17" s="1"/>
  <c r="G611" i="17" s="1"/>
  <c r="F780" i="17"/>
  <c r="F779" i="17" s="1"/>
  <c r="G144" i="17" l="1"/>
  <c r="G102" i="17" s="1"/>
  <c r="F574" i="17"/>
  <c r="F566" i="17" s="1"/>
  <c r="G704" i="17"/>
  <c r="G703" i="17" s="1"/>
  <c r="G574" i="17" s="1"/>
  <c r="G566" i="17" s="1"/>
  <c r="G911" i="17"/>
  <c r="G851" i="17" s="1"/>
  <c r="F229" i="17"/>
  <c r="F169" i="17" s="1"/>
  <c r="F144" i="17"/>
  <c r="F102" i="17" s="1"/>
  <c r="F851" i="17"/>
  <c r="G380" i="17"/>
  <c r="G229" i="17"/>
  <c r="G169" i="17" s="1"/>
  <c r="G317" i="17"/>
  <c r="F425" i="17"/>
  <c r="F374" i="17" s="1"/>
  <c r="G425" i="17"/>
  <c r="G374" i="17" s="1"/>
  <c r="F801" i="17"/>
  <c r="F800" i="17" s="1"/>
  <c r="F799" i="17" s="1"/>
  <c r="F770" i="17" s="1"/>
  <c r="G799" i="17"/>
  <c r="G770" i="17" s="1"/>
  <c r="F35" i="17" l="1"/>
  <c r="F957" i="17" s="1"/>
  <c r="G35" i="17"/>
  <c r="G957" i="17"/>
  <c r="C17" i="6"/>
  <c r="E17" i="5" l="1"/>
  <c r="G17" i="5"/>
  <c r="D9" i="5"/>
  <c r="C9" i="5"/>
  <c r="D50" i="5" l="1"/>
  <c r="C50" i="5"/>
  <c r="D17" i="6" l="1"/>
  <c r="G52" i="5" l="1"/>
  <c r="K52" i="5"/>
  <c r="L52" i="5"/>
  <c r="G38" i="5"/>
  <c r="J55" i="5"/>
  <c r="I55" i="5"/>
  <c r="K54" i="5"/>
  <c r="L54" i="5"/>
  <c r="K10" i="5"/>
  <c r="L10" i="5"/>
  <c r="K11" i="5"/>
  <c r="L11" i="5"/>
  <c r="K12" i="5"/>
  <c r="L12" i="5"/>
  <c r="K13" i="5"/>
  <c r="L13" i="5"/>
  <c r="K14" i="5"/>
  <c r="L14" i="5"/>
  <c r="K15" i="5"/>
  <c r="L15" i="5"/>
  <c r="K16" i="5"/>
  <c r="L16" i="5"/>
  <c r="K18" i="5"/>
  <c r="L18" i="5"/>
  <c r="K20" i="5"/>
  <c r="L20" i="5"/>
  <c r="K22" i="5"/>
  <c r="L22" i="5"/>
  <c r="K24" i="5"/>
  <c r="L24" i="5"/>
  <c r="K25" i="5"/>
  <c r="L25" i="5"/>
  <c r="K26" i="5"/>
  <c r="L26" i="5"/>
  <c r="K27" i="5"/>
  <c r="L27" i="5"/>
  <c r="K28" i="5"/>
  <c r="L28" i="5"/>
  <c r="K30" i="5"/>
  <c r="L30" i="5"/>
  <c r="K31" i="5"/>
  <c r="L31" i="5"/>
  <c r="K32" i="5"/>
  <c r="L32" i="5"/>
  <c r="K33" i="5"/>
  <c r="L33" i="5"/>
  <c r="K35" i="5"/>
  <c r="L35" i="5"/>
  <c r="K36" i="5"/>
  <c r="L36" i="5"/>
  <c r="K37" i="5"/>
  <c r="L37" i="5"/>
  <c r="K38" i="5"/>
  <c r="L38" i="5"/>
  <c r="K39" i="5"/>
  <c r="L39" i="5"/>
  <c r="K41" i="5"/>
  <c r="L41" i="5"/>
  <c r="K42" i="5"/>
  <c r="L42" i="5"/>
  <c r="K44" i="5"/>
  <c r="L44" i="5"/>
  <c r="K45" i="5"/>
  <c r="L45" i="5"/>
  <c r="K46" i="5"/>
  <c r="L46" i="5"/>
  <c r="K48" i="5"/>
  <c r="L48" i="5"/>
  <c r="K49" i="5"/>
  <c r="L49" i="5"/>
  <c r="K51" i="5"/>
  <c r="L51" i="5"/>
  <c r="C21" i="5" l="1"/>
  <c r="K21" i="5" l="1"/>
  <c r="G10" i="5"/>
  <c r="G11" i="5"/>
  <c r="G12" i="5"/>
  <c r="G13" i="5"/>
  <c r="G14" i="5"/>
  <c r="G15" i="5"/>
  <c r="G16" i="5"/>
  <c r="G18" i="5"/>
  <c r="G20" i="5"/>
  <c r="G22" i="5"/>
  <c r="G24" i="5"/>
  <c r="G25" i="5"/>
  <c r="G26" i="5"/>
  <c r="G27" i="5"/>
  <c r="G28" i="5"/>
  <c r="G30" i="5"/>
  <c r="G31" i="5"/>
  <c r="G32" i="5"/>
  <c r="G33" i="5"/>
  <c r="G35" i="5"/>
  <c r="G36" i="5"/>
  <c r="G37" i="5"/>
  <c r="G39" i="5"/>
  <c r="G41" i="5"/>
  <c r="G42" i="5"/>
  <c r="G44" i="5"/>
  <c r="G45" i="5"/>
  <c r="G46" i="5"/>
  <c r="G48" i="5"/>
  <c r="G49" i="5"/>
  <c r="G51" i="5"/>
  <c r="G54" i="5"/>
  <c r="C12" i="6" l="1"/>
  <c r="C47" i="5"/>
  <c r="K47" i="5" l="1"/>
  <c r="D52" i="5"/>
  <c r="C52" i="5"/>
  <c r="D47" i="5"/>
  <c r="D43" i="5"/>
  <c r="C43" i="5"/>
  <c r="D40" i="5"/>
  <c r="C40" i="5"/>
  <c r="D34" i="5"/>
  <c r="C34" i="5"/>
  <c r="D29" i="5"/>
  <c r="C29" i="5"/>
  <c r="D23" i="5"/>
  <c r="C23" i="5"/>
  <c r="D21" i="5"/>
  <c r="D19" i="5"/>
  <c r="C19" i="5"/>
  <c r="L29" i="5" l="1"/>
  <c r="L40" i="5"/>
  <c r="L43" i="5"/>
  <c r="K53" i="5"/>
  <c r="L19" i="5"/>
  <c r="L47" i="5"/>
  <c r="L53" i="5"/>
  <c r="L50" i="5"/>
  <c r="L9" i="5"/>
  <c r="L34" i="5"/>
  <c r="L23" i="5"/>
  <c r="K40" i="5"/>
  <c r="G40" i="5"/>
  <c r="L21" i="5"/>
  <c r="G21" i="5"/>
  <c r="K23" i="5"/>
  <c r="G23" i="5"/>
  <c r="K34" i="5"/>
  <c r="G34" i="5"/>
  <c r="K43" i="5"/>
  <c r="G43" i="5"/>
  <c r="G47" i="5"/>
  <c r="K29" i="5"/>
  <c r="G29" i="5"/>
  <c r="K9" i="5"/>
  <c r="G9" i="5"/>
  <c r="K19" i="5"/>
  <c r="G19" i="5"/>
  <c r="G53" i="5"/>
  <c r="K50" i="5"/>
  <c r="G50" i="5"/>
  <c r="D54" i="5"/>
  <c r="D55" i="5" s="1"/>
  <c r="C54" i="5"/>
  <c r="D29" i="6"/>
  <c r="D28" i="6" s="1"/>
  <c r="D27" i="6" s="1"/>
  <c r="C29" i="6"/>
  <c r="C28" i="6" s="1"/>
  <c r="C27" i="6" s="1"/>
  <c r="D25" i="6"/>
  <c r="D24" i="6" s="1"/>
  <c r="D23" i="6" s="1"/>
  <c r="C25" i="6"/>
  <c r="C24" i="6" s="1"/>
  <c r="C23" i="6" s="1"/>
  <c r="D16" i="6"/>
  <c r="C16" i="6"/>
  <c r="D14" i="6"/>
  <c r="C14" i="6"/>
  <c r="D12" i="6"/>
  <c r="E53" i="5"/>
  <c r="E51" i="5"/>
  <c r="E50" i="5"/>
  <c r="E49" i="5"/>
  <c r="E48" i="5"/>
  <c r="E47" i="5"/>
  <c r="E46" i="5"/>
  <c r="E45" i="5"/>
  <c r="E44" i="5"/>
  <c r="E43" i="5"/>
  <c r="E42" i="5"/>
  <c r="E41" i="5"/>
  <c r="E39" i="5"/>
  <c r="E38" i="5"/>
  <c r="E37" i="5"/>
  <c r="E36" i="5"/>
  <c r="E35" i="5"/>
  <c r="E33" i="5"/>
  <c r="E32" i="5"/>
  <c r="E31" i="5"/>
  <c r="E30" i="5"/>
  <c r="E28" i="5"/>
  <c r="E27" i="5"/>
  <c r="E26" i="5"/>
  <c r="E25" i="5"/>
  <c r="E24" i="5"/>
  <c r="E22" i="5"/>
  <c r="E21" i="5"/>
  <c r="E20" i="5"/>
  <c r="E18" i="5"/>
  <c r="E15" i="5"/>
  <c r="E14" i="5"/>
  <c r="E13" i="5"/>
  <c r="E12" i="5"/>
  <c r="E11" i="5"/>
  <c r="E10" i="5"/>
  <c r="C55" i="5" l="1"/>
  <c r="L55" i="5"/>
  <c r="K55" i="5"/>
  <c r="G55" i="5"/>
  <c r="D11" i="6"/>
  <c r="C11" i="6"/>
  <c r="E19" i="5"/>
  <c r="E52" i="5"/>
  <c r="D22" i="6"/>
  <c r="E23" i="5"/>
  <c r="E29" i="5"/>
  <c r="E40" i="5"/>
  <c r="E34" i="5"/>
  <c r="C22" i="6"/>
  <c r="E9" i="5"/>
  <c r="D10" i="6" l="1"/>
  <c r="C10" i="6"/>
  <c r="E54" i="5"/>
</calcChain>
</file>

<file path=xl/sharedStrings.xml><?xml version="1.0" encoding="utf-8"?>
<sst xmlns="http://schemas.openxmlformats.org/spreadsheetml/2006/main" count="4187" uniqueCount="1155">
  <si>
    <t>Наименование показателя</t>
  </si>
  <si>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</si>
  <si>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</si>
  <si>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</si>
  <si>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</si>
  <si>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</si>
  <si>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</si>
  <si>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</si>
  <si>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0104   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</si>
  <si>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</si>
  <si>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</si>
  <si>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</si>
  <si>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</si>
  <si>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</si>
  <si>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</si>
  <si>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 xml:space="preserve"> 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</si>
  <si>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</si>
  <si>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</si>
  <si>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</si>
  <si>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</si>
  <si>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</si>
  <si>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</si>
  <si>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</si>
  <si>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</si>
  <si>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</si>
  <si>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</si>
  <si>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</si>
  <si>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</si>
  <si>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</si>
  <si>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</si>
  <si>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</si>
  <si>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</si>
  <si>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</si>
  <si>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</si>
  <si>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</si>
  <si>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</si>
  <si>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</si>
  <si>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</si>
  <si>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</si>
  <si>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</si>
  <si>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</si>
  <si>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</si>
  <si>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</si>
  <si>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</si>
  <si>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</si>
  <si>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</si>
  <si>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 xml:space="preserve">Другие вопросы  в области жилищно-коммунального хозяйства 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</si>
  <si>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</si>
  <si>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</si>
  <si>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</si>
  <si>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</si>
  <si>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</si>
  <si>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</si>
  <si>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</si>
  <si>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</si>
  <si>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</si>
  <si>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</si>
  <si>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</si>
  <si>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</si>
  <si>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</si>
  <si>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 xml:space="preserve">Культура </t>
  </si>
  <si>
    <t>0804</t>
  </si>
  <si>
    <t>Другие вопросы 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</si>
  <si>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</si>
  <si>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</si>
  <si>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</si>
  <si>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</si>
  <si>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</si>
  <si>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</si>
  <si>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</si>
  <si>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 и детства</t>
  </si>
  <si>
    <t>1100</t>
  </si>
  <si>
    <t>Физическая культура и спорт</t>
  </si>
  <si>
    <t>1101</t>
  </si>
  <si>
    <t xml:space="preserve">Физическая культура 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</si>
  <si>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</si>
  <si>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</si>
  <si>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</si>
  <si>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</si>
  <si>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</si>
  <si>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</si>
  <si>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1300</t>
  </si>
  <si>
    <t>1301</t>
  </si>
  <si>
    <t>9800</t>
  </si>
  <si>
    <t>ВСЕГО РАСХОДОВ</t>
  </si>
  <si>
    <t>к решению Благовещенской</t>
  </si>
  <si>
    <t xml:space="preserve">городской Думы </t>
  </si>
  <si>
    <t>Наименование</t>
  </si>
  <si>
    <t>ВР</t>
  </si>
  <si>
    <t>Приложение № 3</t>
  </si>
  <si>
    <t>Приложение № 4</t>
  </si>
  <si>
    <t>городской Думы</t>
  </si>
  <si>
    <t>Код источника по бюджетной классификации</t>
  </si>
  <si>
    <t xml:space="preserve">План </t>
  </si>
  <si>
    <t xml:space="preserve">Исполнено                   </t>
  </si>
  <si>
    <t>000 01 00 00 00 00 0000 000</t>
  </si>
  <si>
    <t xml:space="preserve">ИСТОЧНИКИ ВНУТРЕННЕГО ФИНАНСИРОВАНИЯ ДЕФИЦИТОВ БЮДЖЕТОВ </t>
  </si>
  <si>
    <t>000 01 02 00 00 00 0000 000</t>
  </si>
  <si>
    <t>Кредиты кредитных организаций в валюте 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</si>
  <si>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</si>
  <si>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</si>
  <si>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002 01 02 00 00 04 0000 710</t>
  </si>
  <si>
    <t>Получение кредитов от кредитных организаций бюджетами городских округов в валюте Российской Федерации</t>
  </si>
  <si>
    <t>000 01 02 00 00 00 0000 800</t>
  </si>
  <si>
    <t>Погашение кредитов от кредитных организаций в валюте Российской Федерации</t>
  </si>
  <si>
    <t>002 01 02 00 00 04 0000 810</t>
  </si>
  <si>
    <t>Погашение кредитов от кредитных организаций бюджетами городских округов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</si>
  <si>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</si>
  <si>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</si>
  <si>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</si>
  <si>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 бюджетов бюджетной системы Российской Федерации в валюте Российской Федерации</t>
  </si>
  <si>
    <t>002 01 03 01 00 04 0000 710</t>
  </si>
  <si>
    <t>Получение бюджетных кредитов от других 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</si>
  <si>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</si>
  <si>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от других  бюджетов бюджетной системы Российской Федерации в валюте Российской Федерации</t>
  </si>
  <si>
    <t>002 01 03 01 00 04 0000 810</t>
  </si>
  <si>
    <t>Погашение бюджетами городских округов бюджетных кредитов, полученных от других 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</si>
  <si>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</si>
  <si>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</si>
  <si>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</si>
  <si>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</si>
  <si>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</si>
  <si>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</si>
  <si>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</si>
  <si>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</si>
  <si>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</si>
  <si>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</si>
  <si>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004 01 05 02 01 04 0000 510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</si>
  <si>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</si>
  <si>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</si>
  <si>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</si>
  <si>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</si>
  <si>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</si>
  <si>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</si>
  <si>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</si>
  <si>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004 01 05 02 01 04 0000 610</t>
  </si>
  <si>
    <t>Уменьшение прочих остатков денежных средств бюджетов городских округов</t>
  </si>
  <si>
    <t>Приложение № 1</t>
  </si>
  <si>
    <t xml:space="preserve">к решению Благовещенской </t>
  </si>
  <si>
    <t>Исполнено</t>
  </si>
  <si>
    <t>КБК</t>
  </si>
  <si>
    <t>0703</t>
  </si>
  <si>
    <t>Дополнительное образование детей</t>
  </si>
  <si>
    <t>ПРОФИЦИТ БЮДЖЕТА (со знаком "плюс")                                              ДЕФИЦИТ БЮДЖЕТА (со знаком "минус")</t>
  </si>
  <si>
    <t>Код главы</t>
  </si>
  <si>
    <t>РПР</t>
  </si>
  <si>
    <t>ЦСР</t>
  </si>
  <si>
    <t>План</t>
  </si>
  <si>
    <t>Код бюджетной классификации РФ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</si>
  <si>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</si>
  <si>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</si>
  <si>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</si>
  <si>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</si>
  <si>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</si>
  <si>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</si>
  <si>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</si>
  <si>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</si>
  <si>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</si>
  <si>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</si>
  <si>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</si>
  <si>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</si>
  <si>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Дотации бюджетам городских округов на поддержку мер по обеспечению сбалансированности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</si>
  <si>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</si>
  <si>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Прочие субсидии бюджетам городских округов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</si>
  <si>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</si>
  <si>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</si>
  <si>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</si>
  <si>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</si>
  <si>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 бюджетам городских округов</t>
  </si>
  <si>
    <t>Прочие межбюджетные трансферты, передаваемые бюджетам городских округов</t>
  </si>
  <si>
    <t>Прочие дотации бюджетам городских округов</t>
  </si>
  <si>
    <t>Субсидии бюджетам городских округов на софинансирование капитальных вложений в объекты муниципальной собственности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</si>
  <si>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</si>
  <si>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городских округов на создание модельных муниципальных библиотек</t>
  </si>
  <si>
    <t>Благовещенская городская Дума</t>
  </si>
  <si>
    <t>001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</si>
  <si>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</si>
  <si>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</si>
  <si>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</si>
  <si>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</si>
  <si>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</si>
  <si>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</si>
  <si>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</si>
  <si>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</si>
  <si>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</si>
  <si>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</si>
  <si>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</si>
  <si>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</si>
  <si>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Социальное обеспечение и иные выплаты населению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</si>
  <si>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</si>
  <si>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</si>
  <si>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</si>
  <si>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</si>
  <si>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</si>
  <si>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</si>
  <si>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</si>
  <si>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00 0 00 80100</t>
  </si>
  <si>
    <t/>
  </si>
  <si>
    <t>Администрация города Благовещенска</t>
  </si>
  <si>
    <t>002</t>
  </si>
  <si>
    <t>Функционирование  высшего должностного лица  субъекта  Российской Федерации и муниципального образования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</si>
  <si>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</si>
  <si>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</si>
  <si>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</si>
  <si>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</si>
  <si>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</si>
  <si>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</si>
  <si>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</si>
  <si>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</si>
  <si>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</si>
  <si>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</si>
  <si>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</si>
  <si>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</si>
  <si>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 xml:space="preserve">002 </t>
  </si>
  <si>
    <t>00 1 00 88430</t>
  </si>
  <si>
    <t>Резервный фонд администрации города Благовещенска</t>
  </si>
  <si>
    <t>00 0 00 20010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</si>
  <si>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</si>
  <si>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</si>
  <si>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00 0 00 70020</t>
  </si>
  <si>
    <t>Расходы на исполнение судебных решений</t>
  </si>
  <si>
    <t>00 0 00 70021</t>
  </si>
  <si>
    <t>Штрафы за административное нарушение</t>
  </si>
  <si>
    <t>00 0 00 70023</t>
  </si>
  <si>
    <t>800</t>
  </si>
  <si>
    <t>Техническая зашита информации</t>
  </si>
  <si>
    <t>00 0 00 00080</t>
  </si>
  <si>
    <t>Мобилизационная подготовка</t>
  </si>
  <si>
    <t>00 0 00 00090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</si>
  <si>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</si>
  <si>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</si>
  <si>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</si>
  <si>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</si>
  <si>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</si>
  <si>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08 4 01 S7110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</si>
  <si>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</si>
  <si>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</si>
  <si>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</si>
  <si>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</si>
  <si>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</si>
  <si>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Расходы на обеспечение деятельности (оказание услуг, выполнение работ) муниципальных организаций (учреждений)</t>
  </si>
  <si>
    <t>02 2 01 10590</t>
  </si>
  <si>
    <t>Предоставление субсидий бюджетным, автономным учреждениям и иным некоммерческим организациям</t>
  </si>
  <si>
    <t>Организация транспортного обслуживания населения</t>
  </si>
  <si>
    <t>02 2 01 S0680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</si>
  <si>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</si>
  <si>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</si>
  <si>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</si>
  <si>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</si>
  <si>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</si>
  <si>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</si>
  <si>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</si>
  <si>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</si>
  <si>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</si>
  <si>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</si>
  <si>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</si>
  <si>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</si>
  <si>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02 1 R1 53930</t>
  </si>
  <si>
    <t>02 1 01 S7480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</si>
  <si>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</si>
  <si>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</si>
  <si>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</si>
  <si>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</si>
  <si>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</si>
  <si>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</si>
  <si>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малого и среднего предпринимательства в городе Благовещенске"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</si>
  <si>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</si>
  <si>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</si>
  <si>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</si>
  <si>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</si>
  <si>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</si>
  <si>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</si>
  <si>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</si>
  <si>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</si>
  <si>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</si>
  <si>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</si>
  <si>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</si>
  <si>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</si>
  <si>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</si>
  <si>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</si>
  <si>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</si>
  <si>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</si>
  <si>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</si>
  <si>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</si>
  <si>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</si>
  <si>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</si>
  <si>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 xml:space="preserve">Жилищное  хозяйство </t>
  </si>
  <si>
    <t>03 0 00 00000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</si>
  <si>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</si>
  <si>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</si>
  <si>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</si>
  <si>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</si>
  <si>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03 3 01 10220</t>
  </si>
  <si>
    <t xml:space="preserve">Коммунальное хозяйство 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</si>
  <si>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</si>
  <si>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</si>
  <si>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</si>
  <si>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</si>
  <si>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03 1 01 S7400</t>
  </si>
  <si>
    <t>03 1 01 40090</t>
  </si>
  <si>
    <t xml:space="preserve">Строительство мусороперерабатывающего комплекса "БлагЭко" в г. Благовещенске. (II очередь), Амурская область </t>
  </si>
  <si>
    <t>03 1 01 40110</t>
  </si>
  <si>
    <t>03 1 01 40580</t>
  </si>
  <si>
    <t>Сливная станция с. Садовое, Амурская область (в т.ч. проектные работы)</t>
  </si>
  <si>
    <t>03 1 01 40660</t>
  </si>
  <si>
    <t xml:space="preserve">Благоустройство 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</si>
  <si>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</si>
  <si>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</si>
  <si>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</si>
  <si>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</si>
  <si>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</si>
  <si>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03 4 01 60110</t>
  </si>
  <si>
    <t>Основное мероприятие "Развитие административного центра Амурской области"</t>
  </si>
  <si>
    <t>03 4 02 00000</t>
  </si>
  <si>
    <t>Поддержка административного центра Амурской области</t>
  </si>
  <si>
    <t>03 4 02 S0560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</si>
  <si>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</si>
  <si>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</si>
  <si>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13 0 F2 55550</t>
  </si>
  <si>
    <t>Другие вопросы в области жилищно-коммунального хозяйства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</si>
  <si>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</si>
  <si>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</si>
  <si>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</si>
  <si>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Дошкольное  образование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</si>
  <si>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</si>
  <si>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</si>
  <si>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</si>
  <si>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04 1 02 00000</t>
  </si>
  <si>
    <t>04 1 02 40730</t>
  </si>
  <si>
    <t xml:space="preserve">Общее образование </t>
  </si>
  <si>
    <t xml:space="preserve">Молодежная политика  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</si>
  <si>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</si>
  <si>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</si>
  <si>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</si>
  <si>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</si>
  <si>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</si>
  <si>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</si>
  <si>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</si>
  <si>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</si>
  <si>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</si>
  <si>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</si>
  <si>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Доплаты к пенсиям муниципальных служащих</t>
  </si>
  <si>
    <t>00 0 00 80120</t>
  </si>
  <si>
    <t>Финансирование непредвиденных расходов и обязательств за счет резервного фонда Правительства Амурской области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</si>
  <si>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</si>
  <si>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</si>
  <si>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</si>
  <si>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</si>
  <si>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</si>
  <si>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</si>
  <si>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</si>
  <si>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</si>
  <si>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00 0 00 80150</t>
  </si>
  <si>
    <t xml:space="preserve">Физическая культура и спорт 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</si>
  <si>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</si>
  <si>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</si>
  <si>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</si>
  <si>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</si>
  <si>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</si>
  <si>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</si>
  <si>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</si>
  <si>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</si>
  <si>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</si>
  <si>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</si>
  <si>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</si>
  <si>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</si>
  <si>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</si>
  <si>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</si>
  <si>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</si>
  <si>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</si>
  <si>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</si>
  <si>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</si>
  <si>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</si>
  <si>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</si>
  <si>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</si>
  <si>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</si>
  <si>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</si>
  <si>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</si>
  <si>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</si>
  <si>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 xml:space="preserve">Управление ЖКХ администрации города Благовещенска </t>
  </si>
  <si>
    <t>005</t>
  </si>
  <si>
    <t>08 4 01 10560</t>
  </si>
  <si>
    <t>08 4 01 69700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</si>
  <si>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</si>
  <si>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</si>
  <si>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</si>
  <si>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</si>
  <si>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</si>
  <si>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02 1 01 S0180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</si>
  <si>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</si>
  <si>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>02 1 01 S7711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</si>
  <si>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</si>
  <si>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</si>
  <si>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</si>
  <si>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</si>
  <si>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</si>
  <si>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</si>
  <si>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</si>
  <si>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</si>
  <si>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</si>
  <si>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</si>
  <si>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</si>
  <si>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</si>
  <si>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</si>
  <si>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Расходы на организацию проведения конкурсов по отбору управляющих организаций</t>
  </si>
  <si>
    <t>03 1 03 60140</t>
  </si>
  <si>
    <t>Закупка товаров, работ и услуг для обеспечения  государственных(муниципальных) нужд</t>
  </si>
  <si>
    <t>Выполнение работ по актуализации схемы теплоснабжения города Благовещенска</t>
  </si>
  <si>
    <t>03 1 01 10651</t>
  </si>
  <si>
    <t>03 1 02 60150</t>
  </si>
  <si>
    <t>Оборудование контейнерных площадок для сбора твердых коммунальных отходов</t>
  </si>
  <si>
    <t>03 1 03 S7330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</si>
  <si>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</si>
  <si>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</si>
  <si>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</si>
  <si>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</si>
  <si>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</si>
  <si>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</si>
  <si>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</si>
  <si>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</si>
  <si>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</si>
  <si>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</si>
  <si>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</si>
  <si>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</si>
  <si>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</si>
  <si>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</si>
  <si>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</si>
  <si>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</si>
  <si>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</si>
  <si>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</si>
  <si>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</si>
  <si>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</si>
  <si>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</si>
  <si>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</si>
  <si>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</si>
  <si>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</si>
  <si>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</si>
  <si>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</si>
  <si>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</si>
  <si>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</si>
  <si>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</si>
  <si>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</si>
  <si>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</si>
  <si>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</si>
  <si>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</si>
  <si>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</si>
  <si>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</si>
  <si>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</si>
  <si>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Управление образования администрации города Благовещенска</t>
  </si>
  <si>
    <t>007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</si>
  <si>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</si>
  <si>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</si>
  <si>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</si>
  <si>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600</t>
  </si>
  <si>
    <t>Основное мероприятие "Развитие инфраструктуры  дошкольного, общего и дополнительного образования"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</si>
  <si>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</si>
  <si>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</si>
  <si>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400</t>
  </si>
  <si>
    <t>04 1 02 87520</t>
  </si>
  <si>
    <t>Подпрограмма  "Развитие системы защиты прав детей"</t>
  </si>
  <si>
    <t>04 2 00 00000</t>
  </si>
  <si>
    <t>Основное мероприятие «Выявление и поддержка одаренных детей»</t>
  </si>
  <si>
    <t>Развитие интеллектуального, творческого и физического потенциала всех категорий детей</t>
  </si>
  <si>
    <t>04 2 03 10050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</si>
  <si>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</si>
  <si>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</si>
  <si>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</si>
  <si>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>Развитие кадрового потенциала муниципальных организаций (учреждений)</t>
  </si>
  <si>
    <t>04 3 02 10020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</si>
  <si>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</si>
  <si>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</si>
  <si>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</si>
  <si>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</si>
  <si>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</si>
  <si>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</si>
  <si>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</si>
  <si>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</si>
  <si>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04 1 01 S7620</t>
  </si>
  <si>
    <t>04 1 01 88500</t>
  </si>
  <si>
    <t>04 1 02 10630</t>
  </si>
  <si>
    <t>Создание новых мест в общеобразовательных организациях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</si>
  <si>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</si>
  <si>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</si>
  <si>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</si>
  <si>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</si>
  <si>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</si>
  <si>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</si>
  <si>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04 2 02 S7500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</si>
  <si>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</si>
  <si>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</si>
  <si>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04 2 01 87300</t>
  </si>
  <si>
    <t>04 2 03 00000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</si>
  <si>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</si>
  <si>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</si>
  <si>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</si>
  <si>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</si>
  <si>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</si>
  <si>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 xml:space="preserve">Культура, кинематография </t>
  </si>
  <si>
    <t>05 0 00 00000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</si>
  <si>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</si>
  <si>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</si>
  <si>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</si>
  <si>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</si>
  <si>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Охрана семьи и детства</t>
  </si>
  <si>
    <t>04 1 01 87250</t>
  </si>
  <si>
    <t>04 2 01 11020</t>
  </si>
  <si>
    <t>04 2 01 70000</t>
  </si>
  <si>
    <t xml:space="preserve">Управление  культуры администрации города Благовещенска </t>
  </si>
  <si>
    <t>008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</si>
  <si>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</si>
  <si>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</si>
  <si>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</si>
  <si>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</si>
  <si>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</si>
  <si>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</si>
  <si>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</si>
  <si>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</si>
  <si>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</si>
  <si>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</si>
  <si>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05 3 А1 54540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</si>
  <si>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</si>
  <si>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</si>
  <si>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</si>
  <si>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</si>
  <si>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</si>
  <si>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05 4 01 10630</t>
  </si>
  <si>
    <t>05 5 00 00000</t>
  </si>
  <si>
    <t>05 1 01 10070</t>
  </si>
  <si>
    <t>Основное мероприятие "Организация деятельности в сфере культуры"</t>
  </si>
  <si>
    <t>05 5 01 00000</t>
  </si>
  <si>
    <t>05 5 01 00070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</si>
  <si>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</si>
  <si>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</si>
  <si>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</si>
  <si>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</si>
  <si>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Комитет по управлению имуществом муниципального образования города Благовещенска</t>
  </si>
  <si>
    <t>012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</si>
  <si>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</si>
  <si>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</si>
  <si>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</si>
  <si>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</si>
  <si>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</si>
  <si>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</si>
  <si>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</si>
  <si>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</si>
  <si>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</si>
  <si>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</si>
  <si>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</si>
  <si>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</si>
  <si>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</si>
  <si>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01 1 F3 00000</t>
  </si>
  <si>
    <t xml:space="preserve">Обеспечение мероприятий по переселению граждан из аварийного жилищного фонда </t>
  </si>
  <si>
    <t>01 1 F3 67483</t>
  </si>
  <si>
    <t>01 1 F3 67484</t>
  </si>
  <si>
    <t>01 1 F3 6748S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</si>
  <si>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</si>
  <si>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</si>
  <si>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</si>
  <si>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</si>
  <si>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</si>
  <si>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</si>
  <si>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</si>
  <si>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</si>
  <si>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</si>
  <si>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</si>
  <si>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</si>
  <si>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</si>
  <si>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</si>
  <si>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</si>
  <si>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</si>
  <si>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</si>
  <si>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</si>
  <si>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</si>
  <si>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</si>
  <si>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 xml:space="preserve">Контрольно-счетная палата города Благовещенска </t>
  </si>
  <si>
    <t>018</t>
  </si>
  <si>
    <t>Избирательная  комиссия муниципального  образования города Благовещенска</t>
  </si>
  <si>
    <t>020</t>
  </si>
  <si>
    <t>Обеспечение  проведения выборов и референдумов</t>
  </si>
  <si>
    <t>Проведение  выборов   органов местного самоуправления</t>
  </si>
  <si>
    <t>00 0 00 00100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</si>
  <si>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</si>
  <si>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</si>
  <si>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(проценты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</si>
  <si>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</si>
  <si>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</si>
  <si>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</si>
  <si>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</si>
  <si>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</si>
  <si>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(прочие поступления)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</si>
  <si>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</si>
  <si>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</si>
  <si>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</si>
  <si>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</si>
  <si>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</si>
  <si>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</si>
  <si>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</si>
  <si>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</si>
  <si>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 (прочие поступления)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</si>
  <si>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</si>
  <si>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</si>
  <si>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</si>
  <si>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(прочие поступления)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</si>
  <si>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</si>
  <si>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</si>
  <si>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</si>
  <si>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(прочие поступления)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</si>
  <si>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</si>
  <si>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</si>
  <si>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</si>
  <si>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</si>
  <si>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</si>
  <si>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</si>
  <si>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</si>
  <si>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Налог, взимаемый в связи с применением патентной системы налогообложения, зачисляемый в бюджеты городских округов (прочие поступления)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</si>
  <si>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</si>
  <si>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</si>
  <si>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</si>
  <si>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</si>
  <si>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</si>
  <si>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Земельный налог с организаций, обладающих земельным участком, расположенным в границах городских округов (прочие поступления)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</si>
  <si>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</si>
  <si>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</si>
  <si>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Земельный налог с физических лиц,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</si>
  <si>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</si>
  <si>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</si>
  <si>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эксплуатации и использования имущества автомобильных дорог, находящихся в собственности городских округов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</si>
  <si>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</si>
  <si>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</si>
  <si>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</si>
  <si>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Субсидии бюджетам городских округов на финансовое обеспечение отдельных полномочий</t>
  </si>
  <si>
    <t>Прочие безвозмездные поступления в бюджеты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</si>
  <si>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</si>
  <si>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Налоговые и неналоговые доходы</t>
  </si>
  <si>
    <t>тыс. рублей</t>
  </si>
  <si>
    <t>тыс.рублей</t>
  </si>
  <si>
    <t>Обеспечение  функционирования АПК "Безопасный город" и комплексной системы экстренного оповещения населения, информационное обеспечение и пропаганда нарушений общественного порядка, терроризма и экстремизма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</si>
  <si>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</si>
  <si>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</si>
  <si>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</si>
  <si>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</si>
  <si>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 xml:space="preserve">Прочие безвозмездные поступления  </t>
  </si>
  <si>
    <t>000 2 07 00000 00 0000 000</t>
  </si>
  <si>
    <t>Иные межбюджетные трансферты</t>
  </si>
  <si>
    <t>000 2 02 40000 00 0000 000</t>
  </si>
  <si>
    <t>Субвенции бюджетам бюджетной системы Российской Федерации</t>
  </si>
  <si>
    <t>000 2 02 30000 00 0000 000</t>
  </si>
  <si>
    <t>Субсидии бюджетам бюджетной системы Российской Федерации</t>
  </si>
  <si>
    <t>000 2 02 20000 00 0000 000</t>
  </si>
  <si>
    <t>Дотации бюджетам бюджетной системы Российской Федерации</t>
  </si>
  <si>
    <t>000 2 02 10000 00 0000 150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</si>
  <si>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</si>
  <si>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</si>
  <si>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неналоговые доходы</t>
  </si>
  <si>
    <t>000 1 17 00000 00 0000 000</t>
  </si>
  <si>
    <t>Штрафы, санкции, возмещение ущерба</t>
  </si>
  <si>
    <t>000 1 16 0000 00 0000 000</t>
  </si>
  <si>
    <t>Доходы от продажи материальных и нематериальных активов</t>
  </si>
  <si>
    <t>000 1 14 00000 00 0000 000</t>
  </si>
  <si>
    <t>Доходы от оказания платных услуг и компенсации затрат государства</t>
  </si>
  <si>
    <t>000 1 13 00000 00 0000 000</t>
  </si>
  <si>
    <t>Платежи при пользовании природными ресурсами</t>
  </si>
  <si>
    <t>000 1 12 00000 00 0000 000</t>
  </si>
  <si>
    <t>Доходы от использования имущества, находящегося в государственной или муниципальной собственности</t>
  </si>
  <si>
    <t>000 1 11 00000 00 0000 000</t>
  </si>
  <si>
    <t>Государственная пошлина</t>
  </si>
  <si>
    <t>000 1 08 00000 00 0000 000</t>
  </si>
  <si>
    <t>Земельный налог с физических лиц</t>
  </si>
  <si>
    <t xml:space="preserve">000 1 06 06040 00 0000 110 </t>
  </si>
  <si>
    <t>Земельный налог с организаций</t>
  </si>
  <si>
    <t>000 1 06 06030 00 0000 110</t>
  </si>
  <si>
    <t>Земельный налог</t>
  </si>
  <si>
    <t>000 1 06 60600 00 0000 110</t>
  </si>
  <si>
    <t>000 106 01000 00 0000 110</t>
  </si>
  <si>
    <t>Налоги на имущество</t>
  </si>
  <si>
    <t>000 106 00000 00 0000 000</t>
  </si>
  <si>
    <t>000 1 05 04000 00 0000 000</t>
  </si>
  <si>
    <t>Единый сельскохозяйственный налог</t>
  </si>
  <si>
    <t>000 1 05 03000 00 0000 000</t>
  </si>
  <si>
    <t>Единый налог на вмененный доход для отдельных видов деятельности</t>
  </si>
  <si>
    <t>000 1 05 01000 00 0000 000</t>
  </si>
  <si>
    <t>Налог на совокупный доход</t>
  </si>
  <si>
    <t>000 1 05 00000 00 0000 000</t>
  </si>
  <si>
    <t>Налоги на товары (работы, услуги), реализуемые на территории Российской Федерации</t>
  </si>
  <si>
    <t>000 1 03 02000 01 0000 110</t>
  </si>
  <si>
    <t>Налог на доходы физических лиц</t>
  </si>
  <si>
    <t>000 1 01 02000 01 0000 110</t>
  </si>
  <si>
    <t>Доходы бюджета</t>
  </si>
  <si>
    <t>000 1 01 02010 01 1000 110</t>
  </si>
  <si>
    <t>000 1 01 02010 01 2100 110</t>
  </si>
  <si>
    <t>000 1 01 02010 01 2200 110</t>
  </si>
  <si>
    <t>000 1 01 02010 01 3000 110</t>
  </si>
  <si>
    <t>000 1 01 02040 01 1000 110</t>
  </si>
  <si>
    <t>000 1 03 02231 01 0000 110</t>
  </si>
  <si>
    <t>000 1 03 02241 01 0000 110</t>
  </si>
  <si>
    <t>000 1 03 02251 01 0000 110</t>
  </si>
  <si>
    <t>000 1 03 02261 01 0000 110</t>
  </si>
  <si>
    <t>000 1 05 01011 01 1000 110</t>
  </si>
  <si>
    <t>000 1 05 01011 01 2100 110</t>
  </si>
  <si>
    <t>000 1 05 01011 01 3000 110</t>
  </si>
  <si>
    <t>000 1 05 01011 01 4000 110</t>
  </si>
  <si>
    <t>000 1 05 01021 01 1000 110</t>
  </si>
  <si>
    <t>000 1 05 01021 01 2100 110</t>
  </si>
  <si>
    <t>000 1 05 01021 01 4000 110</t>
  </si>
  <si>
    <t>000 1 05 02010 02 1000 110</t>
  </si>
  <si>
    <t>000 1 05 02010 02 2100 110</t>
  </si>
  <si>
    <t>000 1 05 02010 02 3000 110</t>
  </si>
  <si>
    <t>000 1 05 02010 02 4000 110</t>
  </si>
  <si>
    <t>000 1 05 02020 02 1000 110</t>
  </si>
  <si>
    <t>000 1 05 02020 02 2100 110</t>
  </si>
  <si>
    <t>000 1 05 03010 01 2100 110</t>
  </si>
  <si>
    <t>000 1 05 03010 01 3000 110</t>
  </si>
  <si>
    <t>000 1 05 04010 02 1000 110</t>
  </si>
  <si>
    <t>000 1 05 04010 02 2100 110</t>
  </si>
  <si>
    <t>000 1 05 04010 02 4000 110</t>
  </si>
  <si>
    <t>000 1 06 01020 04 1000 110</t>
  </si>
  <si>
    <t>000 1 06 01020 04 2100 110</t>
  </si>
  <si>
    <t>000 1 06 06032 04 1000 110</t>
  </si>
  <si>
    <t>000 1 06 06032 04 3000 110</t>
  </si>
  <si>
    <t>000 1 06 06032 04 4000 110</t>
  </si>
  <si>
    <t>000 1 06 06042 04 1000 110</t>
  </si>
  <si>
    <t>000 1 06 06042 04 2100 110</t>
  </si>
  <si>
    <t>000 1 06 06042 04 3000 110</t>
  </si>
  <si>
    <t>000 1 08 07150 01 1000 110</t>
  </si>
  <si>
    <t>000 1 08 07173 01 1000 110</t>
  </si>
  <si>
    <t>000 1 11 05012 04 0000 120</t>
  </si>
  <si>
    <t>000 1 11 05024 04 0000 120</t>
  </si>
  <si>
    <t>000 1 11 05034 04 0000 120</t>
  </si>
  <si>
    <t>000 1 11 05324 04 0000 120</t>
  </si>
  <si>
    <t>000 1 11 09034 04 0000 120</t>
  </si>
  <si>
    <t>000 1 11 09044 04 0000 120</t>
  </si>
  <si>
    <t>000 1 12 01010 01 6000 120</t>
  </si>
  <si>
    <t>000 1 12 01030 01 6000 120</t>
  </si>
  <si>
    <t>000 1 12 01041 01 6000 120</t>
  </si>
  <si>
    <t>000 1 13 01994 04 0000 130</t>
  </si>
  <si>
    <t>000 1 13 02994 04 0000 130</t>
  </si>
  <si>
    <t>000 1 14 01040 04 0000 410</t>
  </si>
  <si>
    <t>000 1 14 02043 04 0000 410</t>
  </si>
  <si>
    <t>000 1 14 06012 04 0000 430</t>
  </si>
  <si>
    <t>000 1 14 06024 04 0000 430</t>
  </si>
  <si>
    <t>000 1 14 06312 04 0000 430</t>
  </si>
  <si>
    <t>000 2 02 19999 04 0000 150</t>
  </si>
  <si>
    <t>000 2 02 20077 04 0000 150</t>
  </si>
  <si>
    <t>000 2 02 29998 04 0000 150</t>
  </si>
  <si>
    <t>000 2 02 45393 04 0000 150</t>
  </si>
  <si>
    <t>000 2 02 45454 04 0000 150</t>
  </si>
  <si>
    <t>000 2 07 04050 04 0000 150</t>
  </si>
  <si>
    <t>000 2 18 04020 04 0000 150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</si>
  <si>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</si>
  <si>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</si>
  <si>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 на имущество физических лиц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</si>
  <si>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</si>
  <si>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</si>
  <si>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Прочие неналоговые доходы бюджетов городских округов</t>
  </si>
  <si>
    <t>БЕЗВОЗМЕЗДНЫЕ ПОСТУПЛЕНИЯ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</si>
  <si>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</si>
  <si>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</si>
  <si>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</si>
  <si>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</si>
  <si>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Доходы бюджетов городских округов от возврата автономными учреждениями остатков субсидий прошлых лет</t>
  </si>
  <si>
    <t>Субвенции на 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</si>
  <si>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Субвенции на финансовое обеспечение государственных полномочий по организационному обеспечению деятельности административных комиссий </t>
  </si>
  <si>
    <t>Субвенции на 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</si>
  <si>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00 1 00 51200</t>
  </si>
  <si>
    <t>Капитальные вложения в объекты государственной (муниципальной) собственности</t>
  </si>
  <si>
    <t>Муниципальная программа "Обеспечение безопасности жизнедеятельности населения и территории города Благовещенска"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</si>
  <si>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</si>
  <si>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</si>
  <si>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08 4 01 80510</t>
  </si>
  <si>
    <t>Муниципальная программа "Развитие транспортной системы города Благовещенска"</t>
  </si>
  <si>
    <t>Основное мероприятие "Региональный проект "Дорожная сеть"</t>
  </si>
  <si>
    <t>02 1 R1 00000</t>
  </si>
  <si>
    <t>Подпрограмма "Развитие туризма в городе Благовещенске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</si>
  <si>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</si>
  <si>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</si>
  <si>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</si>
  <si>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</si>
  <si>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</si>
  <si>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</si>
  <si>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</si>
  <si>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</si>
  <si>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Капитальный ремонт жилищного фонда г. Благовещенска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</si>
  <si>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</si>
  <si>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Строительство и реконструкция (модернизация) объектов питьевого водоснабжения</t>
  </si>
  <si>
    <t>Основное мероприятие "Региональный проект "Жилье"</t>
  </si>
  <si>
    <t>03 1 F1 00000</t>
  </si>
  <si>
    <t xml:space="preserve"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Благовещенске (водовод от насосной станции второго подъема водозабора "Северный "до распределительной сети города) </t>
  </si>
  <si>
    <t>03 1 F1 50210</t>
  </si>
  <si>
    <t>03 1 01 10640</t>
  </si>
  <si>
    <t>Строительство сетей водоснабжения в кварталах 197, 203, 204 г. Благовещенск, Амурская область (в т.ч. проектные работы)</t>
  </si>
  <si>
    <t>03 1 01 40690</t>
  </si>
  <si>
    <t>Строительство инженерной инфраструктуры к физкультурно-оздоровительному комплексу в квартале 266 г. Благовещенск, Амурская область (проектные работы)</t>
  </si>
  <si>
    <t>03 1 01 40840</t>
  </si>
  <si>
    <t>13 0 F2 00000</t>
  </si>
  <si>
    <t xml:space="preserve">Основное мероприятие "Разработка документации по тактическому благоустройству улиц, общественных пространств, парков, скверов" </t>
  </si>
  <si>
    <t>13 0 03 00000</t>
  </si>
  <si>
    <t>13 0 03 10760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</si>
  <si>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</si>
  <si>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Муниципальная программа "Развитие образования города Благовещенска"</t>
  </si>
  <si>
    <t>Дошкольное образовательное учреждение на 350 мест в Северном планировочном районе г. Благовещенск, Амурская область (в т.ч.проектные работы)</t>
  </si>
  <si>
    <t>Основное мероприятие "Региональный проект "Современная школа"</t>
  </si>
  <si>
    <t>04 1 E1 00000</t>
  </si>
  <si>
    <t>04 1 E1 55200</t>
  </si>
  <si>
    <t>Муниципальная программа "Развитие потенциала молодежи города Благовещенска"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</si>
  <si>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</si>
  <si>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00 0 00 80160</t>
  </si>
  <si>
    <t>Муниципальная программа "Обеспечение доступным и комфортным жильем населения города Благовещенска"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</si>
  <si>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</si>
  <si>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</si>
  <si>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</si>
  <si>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</si>
  <si>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</si>
  <si>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</si>
  <si>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>Муниципальная программа "Развитие физической культуры и спорта в городе Благовещенске"</t>
  </si>
  <si>
    <t>Освещение значимых общественных и социальных объектов города Благовещенска за счет пожертвований</t>
  </si>
  <si>
    <t>Муниципальная программа "Развитие физической культуры и спорта в городе Благовещенске "</t>
  </si>
  <si>
    <t>Обслуживание государственного (муниципального) внутреннего долга</t>
  </si>
  <si>
    <t>02 1 01 10730</t>
  </si>
  <si>
    <t>Финансовое обеспечение расходов, связанных с созданием и содержанием дорожного патруля</t>
  </si>
  <si>
    <t>02 1 01 S8540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</si>
  <si>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</si>
  <si>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</si>
  <si>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03 1 01 87120</t>
  </si>
  <si>
    <t>Субсидии юридическим лицам, предоставляющим населению услуги в отделениях бань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</si>
  <si>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</si>
  <si>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Благовещенска""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</si>
  <si>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</si>
  <si>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</si>
  <si>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</si>
  <si>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</si>
  <si>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>04 1 01 S7740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</si>
  <si>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</si>
  <si>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</si>
  <si>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Основное мероприятие "Реализация мероприятий по развитию и сохранению образования в городе Благовещенске</t>
  </si>
  <si>
    <t>04 1 04 00000</t>
  </si>
  <si>
    <t>Поддержка инициатив в сфере  образования города Благовещенска</t>
  </si>
  <si>
    <t>04 1 04 80020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</si>
  <si>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</si>
  <si>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1 01 L3040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</si>
  <si>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</si>
  <si>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04 1 01 53030</t>
  </si>
  <si>
    <t>04 1 01 80740</t>
  </si>
  <si>
    <t>Модернизация систем общего образования</t>
  </si>
  <si>
    <t>04 1 02 10920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</si>
  <si>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</si>
  <si>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</si>
  <si>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04 1 01 10592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</si>
  <si>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</si>
  <si>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</si>
  <si>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04 1 01 88530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</si>
  <si>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</si>
  <si>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</si>
  <si>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</si>
  <si>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</si>
  <si>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</si>
  <si>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Муниципальная программа "Развитие и сохранение культуры в городе  Благовещенске"</t>
  </si>
  <si>
    <t>05 3 01 10630</t>
  </si>
  <si>
    <t>05 3 А1 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</si>
  <si>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</si>
  <si>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05 4 01 L4670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</si>
  <si>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</si>
  <si>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05 5 01 10590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</si>
  <si>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</si>
  <si>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01 1 01 80510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</si>
  <si>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</si>
  <si>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Благовещенск" и прочие расходы"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</si>
  <si>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</si>
  <si>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</si>
  <si>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Основное мероприятие "Государственная поддержка в обеспечении жильем отдельных категорий граждан"</t>
  </si>
  <si>
    <t>01 6 01 00000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</si>
  <si>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</si>
  <si>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01  6 01 S0700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</si>
  <si>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</si>
  <si>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</si>
  <si>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</si>
  <si>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</si>
  <si>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>Итого расходов</t>
  </si>
  <si>
    <t>000 1 01 02010 01 4000 110</t>
  </si>
  <si>
    <t>000 1 01 02010 01 5000 110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</si>
  <si>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</si>
  <si>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000 1 01 02020 01 1000 110</t>
  </si>
  <si>
    <t>000 1 01 02020 01 2100 110</t>
  </si>
  <si>
    <t>000 1 01 02020 01 3000 110</t>
  </si>
  <si>
    <t>000 1 01 02020 01 4000 110</t>
  </si>
  <si>
    <t>000 1 01 02030 01 1000 110</t>
  </si>
  <si>
    <t>000 1 01 02030 01 2100 110</t>
  </si>
  <si>
    <t>000 1 01 02030 01 3000 110</t>
  </si>
  <si>
    <t>000 1 01 02030 01 4000 110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</si>
  <si>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</si>
  <si>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</si>
  <si>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</si>
  <si>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</si>
  <si>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000 1 05 01021 01 3000 110</t>
  </si>
  <si>
    <t>000 1 05 02010 02 2200 110</t>
  </si>
  <si>
    <t>Единый налог на вмененный доход для отдельных видов деятельности (проценты по соответствующему платежу)</t>
  </si>
  <si>
    <t>000 1 05 03010 01 1000 110</t>
  </si>
  <si>
    <t>000 1 06 06032 04 2100 110</t>
  </si>
  <si>
    <t>Государственная пошлина за выдачу разрешения на установку рекламной конструкции (перерасчеты, недоимка и задолженность по платежу, в том числе по отмененному)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</si>
  <si>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(перерасчеты, недоимка и задолженность по платежу, в том числе по отмененному)</t>
  </si>
  <si>
    <t>000 1 11 05074 04 0000 120</t>
  </si>
  <si>
    <t>000 1 11 05312 04 0000 120</t>
  </si>
  <si>
    <t>000 1 11 07014 04 0000 120</t>
  </si>
  <si>
    <t>000 1 12 01042 01 6000 120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</si>
  <si>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</si>
  <si>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000 1 14 06324 04 0000 430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</si>
  <si>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</si>
  <si>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(штрафы за незаконный оборот наркотических средств, психотропных веществ или их аналогов и незаконные приобретения,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</si>
  <si>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</si>
  <si>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000 1 16 01074 01 0000 140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</si>
  <si>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</si>
  <si>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несоблюдение в области охраны окружающей среды при обращении с отходами производства и потребления)</t>
  </si>
  <si>
    <t>000 1 16 01084 01 0000 140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</si>
  <si>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</si>
  <si>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прав.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</si>
  <si>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</si>
  <si>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</si>
  <si>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000 1 16 01163 01 0000 140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</si>
  <si>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</si>
  <si>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000 1 16 01173 01 0007 140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</si>
  <si>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</si>
  <si>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000 1 16 01193 01 0005 140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</si>
  <si>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лица),осуществляющего государственные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</si>
  <si>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000 1 16 01203 01 0007 140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</si>
  <si>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</si>
  <si>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</si>
  <si>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</si>
  <si>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</si>
  <si>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</si>
  <si>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</si>
  <si>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</si>
  <si>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</si>
  <si>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</si>
  <si>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</si>
  <si>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</si>
  <si>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</si>
  <si>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</si>
  <si>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</si>
  <si>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</si>
  <si>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000 1 17 05040 04 0000 180</t>
  </si>
  <si>
    <t>000 2 00 00000 00 0000 000</t>
  </si>
  <si>
    <t>000 2 02 15002 04 0000 150</t>
  </si>
  <si>
    <t>000 2 02 20299 04 0000 150</t>
  </si>
  <si>
    <t>000 2 02 20302 04 0000 150</t>
  </si>
  <si>
    <t>000 2 02 25021 04 0000 150</t>
  </si>
  <si>
    <t>000 2 02 25467 04 0000 150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</si>
  <si>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</si>
  <si>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</si>
  <si>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000 2 02 25520 04 0000 150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</si>
  <si>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</si>
  <si>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</si>
  <si>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000 2 02 29999 04 0000 150</t>
  </si>
  <si>
    <t>000 2 02 30027 04 0000 150</t>
  </si>
  <si>
    <t>000 2 02 30029 04 0000 150</t>
  </si>
  <si>
    <t>000 2 02 35082 04 0000 150</t>
  </si>
  <si>
    <t>000 2 02 35120 04 0000 150</t>
  </si>
  <si>
    <t>000 2 02 35303 04 0000 150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</si>
  <si>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</si>
  <si>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</si>
  <si>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</si>
  <si>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000 2 02 39999 04 0000 150</t>
  </si>
  <si>
    <t>000 2 02 49999 04 0000 150</t>
  </si>
  <si>
    <t>000 2 19 25064 04 0000 150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</si>
  <si>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</si>
  <si>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>000 2 19 45393 04 0000 150</t>
  </si>
  <si>
    <t>Возврат остатков иных межбюджетных трансфертов на финансовое обеспечение дорожной деятельности в рамках реализации национального проекта "Безопасные и качественные автомобильные дороги" из бюджетов городских округов</t>
  </si>
  <si>
    <t>000 2 19 60010 04 0000 150</t>
  </si>
  <si>
    <t>000 1 16 01053 01 0000 140</t>
  </si>
  <si>
    <t>000 1 16 01063 01 0000 140</t>
  </si>
  <si>
    <t>000 1 16 01083 01 0000 140</t>
  </si>
  <si>
    <t>000 1 16 01093 01 0000 140</t>
  </si>
  <si>
    <t>000 1 16 01133 01 0000 140</t>
  </si>
  <si>
    <t>000 1 16 01073 01 0000 140</t>
  </si>
  <si>
    <t>000 1 16 01143 01 0000 140</t>
  </si>
  <si>
    <t>000 1 16 01153 01 0000 140</t>
  </si>
  <si>
    <t xml:space="preserve">Исполнение расходов городского бюджета за 2021 год по разделам и подразделам классификации расходов бюджетов </t>
  </si>
  <si>
    <t>0112</t>
  </si>
  <si>
    <t>Прикладные научные исследования в области общегосударственных вопросов</t>
  </si>
  <si>
    <t>0310</t>
  </si>
  <si>
    <t>Обслуживание  государственного (муниципального) долга</t>
  </si>
  <si>
    <t>План                            на 2021 год</t>
  </si>
  <si>
    <t>Субвенции на 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</si>
  <si>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Предоставление субсидий бюджетным, автономным
учреждениям и иным некоммерческим организациям</t>
  </si>
  <si>
    <t>Разработка комплексной схемы организации транспортного обслуживания населения общественным транспортом</t>
  </si>
  <si>
    <t>02 2 01 10760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</si>
  <si>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</si>
  <si>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Проведение Всероссийской переписи населения 2020 года</t>
  </si>
  <si>
    <t>00 1  00 54690</t>
  </si>
  <si>
    <t>Капитальные вложения в объекты муниципальной собственности (Берегоукрепление и реконструкция набережной р. Амур, г. 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</si>
  <si>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(осуществление строительного контроля)</t>
  </si>
  <si>
    <t>02 1 R1 53931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</si>
  <si>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</si>
  <si>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</si>
  <si>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</si>
  <si>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Капитальный ремонт автомобильного моста через р.Зея, г. Благовещенск, Амурская область</t>
  </si>
  <si>
    <t>02 1 01 40860</t>
  </si>
  <si>
    <t>Основное мероприятие "Информационное сопровождение деятельности администрации города Благовещенска в сфере туризма"</t>
  </si>
  <si>
    <t>09 1 04 00000</t>
  </si>
  <si>
    <t>Размещение информационно-аналитического материала в периодических печатных изданиях</t>
  </si>
  <si>
    <t>09 1 04 10790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</si>
  <si>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Благовещенске (водовод от насосной станции второго подъема водозабора "Северный "до распределительной сети города. Осуществление строительного контроля)</t>
  </si>
  <si>
    <t>03 1 F1 50211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</si>
  <si>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Благовещенске (водовод от насосной станции второго подъема водозабора "Северный "до распределительной сети города. Корректировка проектной документации)</t>
  </si>
  <si>
    <t>03 1 F1 50212</t>
  </si>
  <si>
    <t>Основное мероприятие "Региональный проект "Чистая вода".</t>
  </si>
  <si>
    <t>03 1 F5 00000</t>
  </si>
  <si>
    <t>03 1 F5 52430</t>
  </si>
  <si>
    <t>Разработка проектно-сметной документации для строительства и реконструкции (модернизации) объектов питьевого водоснабжения.</t>
  </si>
  <si>
    <t>03 1 F5 S0670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</si>
  <si>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</si>
  <si>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03 1 01 S0540</t>
  </si>
  <si>
    <t>Расходы, направленные на модернизацию коммунальной инфраструктуры</t>
  </si>
  <si>
    <t>Расходы, направленные на модернизацию коммунальной инфраструктуры (осуществление авторского надзора)</t>
  </si>
  <si>
    <t>03 1 01 S7401</t>
  </si>
  <si>
    <t>Расходы, направленные на модернизацию коммунальной инфраструктуры (прочие затраты на строительство объектов)</t>
  </si>
  <si>
    <t>03 1 01 S7402</t>
  </si>
  <si>
    <t>Строительство водопроводных сетей в районе "5-й стройки", второй этап</t>
  </si>
  <si>
    <t>Тепло- и водоснабжение жилых домов в районе "Астрахановка" г. Благовещенск (в т.ч. проектные работы)</t>
  </si>
  <si>
    <t>Реконструкция водозабора Северного жилого района, г. Благовещенск, Амурская область</t>
  </si>
  <si>
    <t>03 1 01 40870</t>
  </si>
  <si>
    <t>Ремонт тепловой сети по ул. Артиллерийской от ТК 13 Ц до ТК 512</t>
  </si>
  <si>
    <t>03 1 01 40880</t>
  </si>
  <si>
    <t>Реконструкция тепловой сети в квартале 345 г. Благовещенск, Амурская область (в т.ч. проектные работы)</t>
  </si>
  <si>
    <t>03 1 01 40910</t>
  </si>
  <si>
    <t>Ремонт тепловых и водопроводных сетей по ул. Октябрьская, 137, г. Благовещенск</t>
  </si>
  <si>
    <t>03 1 01 40920</t>
  </si>
  <si>
    <t>03 1 01 40930</t>
  </si>
  <si>
    <t>Расходы по ремонту объекта незавершенного строительства в период передачи в муниципальную собственность</t>
  </si>
  <si>
    <t>03 4 01 10641</t>
  </si>
  <si>
    <t>Обустройство зон отдыха на территории города Благовещенска</t>
  </si>
  <si>
    <t>03 4 01 10780</t>
  </si>
  <si>
    <t>Ремонт внутриквартальных проездов и обустройство стоянок транспортных средств</t>
  </si>
  <si>
    <t>03 4 01 10820</t>
  </si>
  <si>
    <t>Основное мероприятие "Региональный проект "Формирование комфортной городской среды"</t>
  </si>
  <si>
    <t>Реализация  программ формирования современной городской среды</t>
  </si>
  <si>
    <t>Выполнение работ по разработке рекомендаций по тактическому благоустройству для ул. Горького на участке от ул. Калинина до ул. Театральной города Благовещенска</t>
  </si>
  <si>
    <t>Создание новых мест в общеобразовательных организациях (проведение государственной экспертизы)</t>
  </si>
  <si>
    <t>04 1 E1 55201</t>
  </si>
  <si>
    <t>Капитальные вложения в объекты государственной (муниципальной) собственности (Крытый футбольный манеж в квартале 398 г. Благовещенска, Амурская область (в т.ч. проектные работы)</t>
  </si>
  <si>
    <t>04 1 02 S7110</t>
  </si>
  <si>
    <t>00 0 00 10621</t>
  </si>
  <si>
    <t>Расходы на проведение  общегородских конкурсов</t>
  </si>
  <si>
    <t>Расходы на обеспечение деятельности  центра спортивной подготовки</t>
  </si>
  <si>
    <t>06 0 01 10595</t>
  </si>
  <si>
    <t>Основное мероприятие "Региональный проект "Спорт- норма жизни"</t>
  </si>
  <si>
    <t xml:space="preserve"> 06 0 Р5 00000</t>
  </si>
  <si>
    <t xml:space="preserve"> Оснащение объектов спортивной инфраструктуры спортивно-технологическим оборудованием </t>
  </si>
  <si>
    <t xml:space="preserve"> 06 0 Р5 52280</t>
  </si>
  <si>
    <t>Обслуживание государственного (муниципального) внутреннего  долга</t>
  </si>
  <si>
    <t>Организация мероприятий при осуществлении деятельности по обращению с животными без владельцев</t>
  </si>
  <si>
    <t>08 4 01 10590</t>
  </si>
  <si>
    <t>Расходы по охране муниципального приюта для животных</t>
  </si>
  <si>
    <t>08 4 01 10750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</si>
  <si>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</si>
  <si>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</si>
  <si>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Субсидии казенным предприятиям города Благовещенска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</si>
  <si>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02 1 01 60200</t>
  </si>
  <si>
    <t>Обеспечение транспортной безопасности на объектах транспортной инфраструктуры (мост через р.Зея)</t>
  </si>
  <si>
    <t>08 1 01 10680</t>
  </si>
  <si>
    <t>Обеспечение информационного сопровождения мероприятий по переселению граждан из аварийного жилищного фонда</t>
  </si>
  <si>
    <t>01 1 01 10770</t>
  </si>
  <si>
    <t>Финансовое обеспечение государственных полномочий по компенсации выпадающих доходов теплоснабжающих организаций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</si>
  <si>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</si>
  <si>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03 1 01 80770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</si>
  <si>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</si>
  <si>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1 03 S7331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</si>
  <si>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</si>
  <si>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</si>
  <si>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</si>
  <si>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</si>
  <si>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>Основное мероприятие "Озеленение территории города Благовещенска"</t>
  </si>
  <si>
    <t>03 4 04 00000</t>
  </si>
  <si>
    <t>Обновление зеленой зоны города Благовещенска</t>
  </si>
  <si>
    <t>03 4 04 10800</t>
  </si>
  <si>
    <t>Защита населения и территории от чрезвычайных ситуаций природного и техногенного характера, пожарная безопасность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</si>
  <si>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</si>
  <si>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08 1 01 10330</t>
  </si>
  <si>
    <t>Празднование 165-летней годовщины города Благовещенска за счет пожертвований</t>
  </si>
  <si>
    <t>04 1 01 10631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</si>
  <si>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</si>
  <si>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Софинансирование мероприятий по модернизации региональных систем дошкольного образования</t>
  </si>
  <si>
    <t>Субсидии на проведение мероприятий по энергоснабжению в части замены в образовательных организациях деревянных окон на металлопластиковые</t>
  </si>
  <si>
    <t>04 1 02 S8560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</si>
  <si>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</si>
  <si>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Организация бесплатного питания обучающихся в муниципальных образовательных организациях</t>
  </si>
  <si>
    <t>04 1 01 10594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</si>
  <si>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</si>
  <si>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</si>
  <si>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Организация и проведение мероприятий по благоустройству территории общеобразовательных организаций</t>
  </si>
  <si>
    <t>04 1 02 S8570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</si>
  <si>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</si>
  <si>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</si>
  <si>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</si>
  <si>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 xml:space="preserve"> Организация бесплатного горячего питания обучающихся, получающих начальное общее образование в  муниципальных образовательных организациях ( в части финансового обеспечения материальных средств для осуществления государственного полномочия)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</si>
  <si>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</si>
  <si>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Работы по сохранению и созданию  объектов историко-культурного наследия</t>
  </si>
  <si>
    <t>Основное мероприятие "Региональный проект "Культурная среда"</t>
  </si>
  <si>
    <t>05 2 А1 00000</t>
  </si>
  <si>
    <t>Государственная поддержка отрасли культуры (оснащение музыкальными инструментами детских школ искусств и училищ)</t>
  </si>
  <si>
    <t>05 2 А1 55192</t>
  </si>
  <si>
    <t>Государственная поддержка отрасли культуры (софинансирование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 путем их реконструкции, капитального ремонта)</t>
  </si>
  <si>
    <t>05 2 А1 55194</t>
  </si>
  <si>
    <t>Создание модельных муниципальных библиотек</t>
  </si>
  <si>
    <t>Создание модельных муниципальных библиотек за счет средств резервного фонда Правительства Российской Федерации</t>
  </si>
  <si>
    <t>05 3 А1 5454F</t>
  </si>
  <si>
    <t>05 4 01 10631</t>
  </si>
  <si>
    <t xml:space="preserve"> Субсидия на софинансирование расходных обязательств, связанных с реализацией мероприятий  по развитию и сохранению культуры в муниципальных образованиях (включая муниципальные районы, муниципальные и городские округа, городские и сельские поселения)</t>
  </si>
  <si>
    <t>05 4 01 87550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</si>
  <si>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</si>
  <si>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</si>
  <si>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>Субсидии юридическим лицам на финансовое обеспечение(возмещение) затрат, связанных с обустройством мест массового отдыха населения (парков)</t>
  </si>
  <si>
    <t>05 5 03 60351</t>
  </si>
  <si>
    <t xml:space="preserve">Субсидии юридическим лицам на финансовое обеспечение(возмещение) затрат, связанных с содержанием мест общего пользования в местах массового отдыха  населения </t>
  </si>
  <si>
    <t>05 5 03 60352</t>
  </si>
  <si>
    <t>00 0 00 60240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</si>
  <si>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 к завершению в первый год планового периода)</t>
  </si>
  <si>
    <t>01 5 01 88180</t>
  </si>
  <si>
    <t>Исполнение расходов городского бюджета за 2021 год по ведомственной структуре расходов городского бюджета</t>
  </si>
  <si>
    <t>000 1 01 02080 01 1000 110</t>
  </si>
  <si>
    <t>000 1 01 02080 01 2100 110</t>
  </si>
  <si>
    <t>000 1 01 02080 01 4000 110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</si>
  <si>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</si>
  <si>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</si>
  <si>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(прочие поступления)</t>
  </si>
  <si>
    <t>000 1 05 02000 00 0000 000</t>
  </si>
  <si>
    <t>000 1 08 03010 01 1050 110</t>
  </si>
  <si>
    <t>000 1 08 03010 01 1060 110</t>
  </si>
  <si>
    <t>000 1 08 03010 01 4000 110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</si>
  <si>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</si>
  <si>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</si>
  <si>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</si>
  <si>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000 1 14 03040 04 0000 410</t>
  </si>
  <si>
    <t>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</si>
  <si>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>000 1 16 01113 01 9000 140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</si>
  <si>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</si>
  <si>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000 1 16 01332 01 0000 140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</si>
  <si>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</si>
  <si>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</si>
  <si>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</si>
  <si>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000 2 02 25228 04 0000 150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</si>
  <si>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</si>
  <si>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000 2 02 35469 04 0000 150</t>
  </si>
  <si>
    <t>Субвенции бюджетам городских округов на проведение Всероссийской переписи населения 2020 года</t>
  </si>
  <si>
    <t>000 2 19 25520 04 0000 150</t>
  </si>
  <si>
    <t>000 2 19 35304 04 0000 150</t>
  </si>
  <si>
    <t>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городских округов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</si>
  <si>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</si>
  <si>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000 1 14 02042 04 0000 440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</si>
  <si>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</si>
  <si>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Исполнение доходов городского бюджета за 2021 год по кодам классификации доходов бюджетов 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</si>
  <si>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порядка полного и (или) частичного ограничения режима потребления электрической энергии, порядка ограничения и прекращения подачи тепловой энергии, правил ограничения подачи (поставки) и отбора газа либо порядка временного прекращения или ограничения водоснабжения, водоотведения. транспортировки воды и (или) сточных вод)</t>
  </si>
  <si>
    <t>Приложение № 2</t>
  </si>
  <si>
    <t xml:space="preserve">Замена котла на котельной 74 квартала г. Благовещенска
</t>
  </si>
  <si>
    <t>Субсидии муниципальным унитарным предприятиям города Благовещенска на финансовое обеспечение затрат в целях формирования уставного фонда предприятия</t>
  </si>
  <si>
    <t xml:space="preserve">Исполнение источников финансирования дефицита городского бюджета за 2021 год по кодам классификации источников финансирования дефицитов бюджетов  </t>
  </si>
  <si>
    <t>от 26.05.2022 № 41/55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</si>
</sst>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56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</font>
    <font>
      <b/>
      <sz val="8"/>
      <color rgb="FF000000"/>
      <name val="Arial Cyr"/>
    </font>
    <font>
      <sz val="8"/>
      <color rgb="FF000000"/>
      <name val="Arial Cyr"/>
    </font>
    <font>
      <b/>
      <i/>
      <sz val="8"/>
      <color rgb="FF000000"/>
      <name val="Arial CYR"/>
    </font>
    <font>
      <sz val="8"/>
      <color rgb="FF000000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7.5"/>
      <name val="Arial Cyr"/>
      <charset val="204"/>
    </font>
    <font>
      <sz val="7.5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</font>
    <font>
      <b/>
      <sz val="12"/>
      <name val="Arial"/>
      <family val="2"/>
      <charset val="204"/>
    </font>
    <font>
      <sz val="6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</font>
    <font>
      <b/>
      <sz val="12.5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2"/>
      <charset val="204"/>
    </font>
    <font>
      <sz val="11"/>
      <color rgb="FFFF0000"/>
      <name val="Times New Roman"/>
      <family val="1"/>
      <charset val="204"/>
    </font>
    <font>
      <sz val="14"/>
      <name val="Times New Roman Cyr"/>
      <charset val="204"/>
    </font>
    <font>
      <i/>
      <sz val="11"/>
      <name val="Times New Roman"/>
      <family val="1"/>
      <charset val="204"/>
    </font>
    <font>
      <sz val="1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sz val="12"/>
      <name val="Arial Cyr"/>
      <charset val="204"/>
    </font>
    <font>
      <b/>
      <sz val="9"/>
      <name val="Times New Roman"/>
      <family val="1"/>
      <charset val="204"/>
    </font>
    <font>
      <b/>
      <sz val="7.5"/>
      <name val="Arial"/>
      <family val="2"/>
      <charset val="204"/>
    </font>
    <font>
      <sz val="7.5"/>
      <name val="Arial"/>
      <family val="2"/>
      <charset val="204"/>
    </font>
    <font>
      <b/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90">
    <xf numFmtId="0" fontId="0" fillId="0" borderId="0"/>
    <xf numFmtId="0" fontId="7" fillId="0" borderId="0"/>
    <xf numFmtId="49" fontId="18" fillId="0" borderId="2">
      <alignment horizontal="left" vertical="center" wrapText="1"/>
    </xf>
    <xf numFmtId="4" fontId="19" fillId="0" borderId="3">
      <alignment horizontal="right" vertical="center" shrinkToFit="1"/>
    </xf>
    <xf numFmtId="49" fontId="20" fillId="0" borderId="2">
      <alignment horizontal="left" vertical="center" wrapText="1"/>
    </xf>
    <xf numFmtId="4" fontId="19" fillId="0" borderId="4">
      <alignment horizontal="right" vertical="center" shrinkToFit="1"/>
    </xf>
    <xf numFmtId="0" fontId="19" fillId="0" borderId="5">
      <alignment horizontal="left" vertical="center" wrapText="1"/>
    </xf>
    <xf numFmtId="0" fontId="19" fillId="0" borderId="6">
      <alignment horizontal="left" vertical="center" wrapText="1"/>
    </xf>
    <xf numFmtId="0" fontId="19" fillId="0" borderId="2">
      <alignment horizontal="left" vertical="center" wrapText="1"/>
    </xf>
    <xf numFmtId="49" fontId="19" fillId="0" borderId="2">
      <alignment horizontal="left" vertical="center" wrapText="1" indent="3"/>
    </xf>
    <xf numFmtId="49" fontId="19" fillId="0" borderId="2">
      <alignment horizontal="left" vertical="center" wrapText="1" indent="2"/>
    </xf>
    <xf numFmtId="4" fontId="21" fillId="0" borderId="4">
      <alignment horizontal="right"/>
    </xf>
    <xf numFmtId="4" fontId="21" fillId="0" borderId="4">
      <alignment horizontal="right"/>
    </xf>
    <xf numFmtId="4" fontId="19" fillId="0" borderId="7">
      <alignment horizontal="right" vertical="center" shrinkToFit="1"/>
    </xf>
    <xf numFmtId="0" fontId="23" fillId="0" borderId="0"/>
    <xf numFmtId="0" fontId="6" fillId="0" borderId="0"/>
    <xf numFmtId="0" fontId="7" fillId="0" borderId="0"/>
    <xf numFmtId="0" fontId="23" fillId="0" borderId="0"/>
    <xf numFmtId="0" fontId="22" fillId="0" borderId="0"/>
    <xf numFmtId="0" fontId="27" fillId="0" borderId="0">
      <alignment horizontal="left"/>
    </xf>
    <xf numFmtId="0" fontId="27" fillId="0" borderId="0">
      <alignment horizontal="left"/>
    </xf>
    <xf numFmtId="0" fontId="28" fillId="0" borderId="0"/>
    <xf numFmtId="0" fontId="28" fillId="0" borderId="0"/>
    <xf numFmtId="0" fontId="27" fillId="0" borderId="0">
      <alignment horizontal="left"/>
    </xf>
    <xf numFmtId="49" fontId="29" fillId="0" borderId="9"/>
    <xf numFmtId="4" fontId="29" fillId="0" borderId="4">
      <alignment horizontal="right"/>
    </xf>
    <xf numFmtId="4" fontId="29" fillId="0" borderId="4">
      <alignment horizontal="right"/>
    </xf>
    <xf numFmtId="4" fontId="29" fillId="0" borderId="10">
      <alignment horizontal="right"/>
    </xf>
    <xf numFmtId="49" fontId="29" fillId="0" borderId="0">
      <alignment horizontal="right"/>
    </xf>
    <xf numFmtId="0" fontId="29" fillId="0" borderId="9"/>
    <xf numFmtId="49" fontId="29" fillId="0" borderId="11">
      <alignment horizontal="center"/>
    </xf>
    <xf numFmtId="0" fontId="30" fillId="0" borderId="9"/>
    <xf numFmtId="0" fontId="29" fillId="0" borderId="12">
      <alignment horizontal="left" wrapText="1"/>
    </xf>
    <xf numFmtId="0" fontId="29" fillId="0" borderId="13">
      <alignment horizontal="left" wrapText="1" indent="1"/>
    </xf>
    <xf numFmtId="0" fontId="29" fillId="0" borderId="12">
      <alignment horizontal="left" wrapText="1" indent="2"/>
    </xf>
    <xf numFmtId="0" fontId="29" fillId="0" borderId="14">
      <alignment horizontal="left" wrapText="1" indent="2"/>
    </xf>
    <xf numFmtId="0" fontId="29" fillId="0" borderId="0">
      <alignment horizontal="center" wrapText="1"/>
    </xf>
    <xf numFmtId="49" fontId="29" fillId="0" borderId="9">
      <alignment horizontal="left"/>
    </xf>
    <xf numFmtId="49" fontId="29" fillId="0" borderId="15">
      <alignment horizontal="center" wrapText="1"/>
    </xf>
    <xf numFmtId="49" fontId="29" fillId="0" borderId="15">
      <alignment horizontal="left" wrapText="1"/>
    </xf>
    <xf numFmtId="49" fontId="29" fillId="0" borderId="15">
      <alignment horizontal="center" shrinkToFit="1"/>
    </xf>
    <xf numFmtId="49" fontId="29" fillId="0" borderId="9">
      <alignment horizontal="center"/>
    </xf>
    <xf numFmtId="0" fontId="29" fillId="0" borderId="16">
      <alignment horizontal="center"/>
    </xf>
    <xf numFmtId="0" fontId="29" fillId="0" borderId="0">
      <alignment horizontal="center"/>
    </xf>
    <xf numFmtId="49" fontId="29" fillId="0" borderId="9"/>
    <xf numFmtId="49" fontId="29" fillId="0" borderId="4">
      <alignment horizontal="center" shrinkToFit="1"/>
    </xf>
    <xf numFmtId="0" fontId="29" fillId="0" borderId="9">
      <alignment horizontal="center"/>
    </xf>
    <xf numFmtId="49" fontId="29" fillId="0" borderId="16">
      <alignment horizontal="center"/>
    </xf>
    <xf numFmtId="49" fontId="29" fillId="0" borderId="0">
      <alignment horizontal="left"/>
    </xf>
    <xf numFmtId="49" fontId="29" fillId="0" borderId="17">
      <alignment horizontal="center"/>
    </xf>
    <xf numFmtId="0" fontId="30" fillId="0" borderId="18">
      <alignment horizontal="center" vertical="center" textRotation="90" wrapText="1"/>
    </xf>
    <xf numFmtId="0" fontId="30" fillId="0" borderId="16">
      <alignment horizontal="center" vertical="center" textRotation="90" wrapText="1"/>
    </xf>
    <xf numFmtId="0" fontId="29" fillId="0" borderId="0">
      <alignment vertical="center"/>
    </xf>
    <xf numFmtId="0" fontId="30" fillId="0" borderId="18">
      <alignment horizontal="center" vertical="center" textRotation="90"/>
    </xf>
    <xf numFmtId="49" fontId="29" fillId="0" borderId="3">
      <alignment horizontal="center" vertical="center" wrapText="1"/>
    </xf>
    <xf numFmtId="0" fontId="30" fillId="0" borderId="19"/>
    <xf numFmtId="49" fontId="31" fillId="0" borderId="20">
      <alignment horizontal="left" vertical="center" wrapText="1"/>
    </xf>
    <xf numFmtId="49" fontId="29" fillId="0" borderId="21">
      <alignment horizontal="left" vertical="center" wrapText="1" indent="2"/>
    </xf>
    <xf numFmtId="49" fontId="29" fillId="0" borderId="14">
      <alignment horizontal="left" vertical="center" wrapText="1" indent="3"/>
    </xf>
    <xf numFmtId="49" fontId="29" fillId="0" borderId="20">
      <alignment horizontal="left" vertical="center" wrapText="1" indent="3"/>
    </xf>
    <xf numFmtId="49" fontId="29" fillId="0" borderId="22">
      <alignment horizontal="left" vertical="center" wrapText="1" indent="3"/>
    </xf>
    <xf numFmtId="0" fontId="31" fillId="0" borderId="19">
      <alignment horizontal="left" vertical="center" wrapText="1"/>
    </xf>
    <xf numFmtId="49" fontId="29" fillId="0" borderId="16">
      <alignment horizontal="left" vertical="center" wrapText="1" indent="3"/>
    </xf>
    <xf numFmtId="49" fontId="29" fillId="0" borderId="0">
      <alignment horizontal="left" vertical="center" wrapText="1" indent="3"/>
    </xf>
    <xf numFmtId="49" fontId="29" fillId="0" borderId="9">
      <alignment horizontal="left" vertical="center" wrapText="1" indent="3"/>
    </xf>
    <xf numFmtId="49" fontId="31" fillId="0" borderId="19">
      <alignment horizontal="left" vertical="center" wrapText="1"/>
    </xf>
    <xf numFmtId="49" fontId="29" fillId="0" borderId="23">
      <alignment horizontal="center" vertical="center" wrapText="1"/>
    </xf>
    <xf numFmtId="49" fontId="30" fillId="0" borderId="24">
      <alignment horizontal="center"/>
    </xf>
    <xf numFmtId="49" fontId="30" fillId="0" borderId="25">
      <alignment horizontal="center" vertical="center" wrapText="1"/>
    </xf>
    <xf numFmtId="49" fontId="29" fillId="0" borderId="26">
      <alignment horizontal="center" vertical="center" wrapText="1"/>
    </xf>
    <xf numFmtId="49" fontId="29" fillId="0" borderId="15">
      <alignment horizontal="center" vertical="center" wrapText="1"/>
    </xf>
    <xf numFmtId="49" fontId="29" fillId="0" borderId="25">
      <alignment horizontal="center" vertical="center" wrapText="1"/>
    </xf>
    <xf numFmtId="49" fontId="29" fillId="0" borderId="27">
      <alignment horizontal="center" vertical="center" wrapText="1"/>
    </xf>
    <xf numFmtId="49" fontId="29" fillId="0" borderId="28">
      <alignment horizontal="center" vertical="center" wrapText="1"/>
    </xf>
    <xf numFmtId="49" fontId="29" fillId="0" borderId="0">
      <alignment horizontal="center" vertical="center" wrapText="1"/>
    </xf>
    <xf numFmtId="49" fontId="29" fillId="0" borderId="9">
      <alignment horizontal="center" vertical="center" wrapText="1"/>
    </xf>
    <xf numFmtId="49" fontId="30" fillId="0" borderId="24">
      <alignment horizontal="center" vertical="center" wrapText="1"/>
    </xf>
    <xf numFmtId="0" fontId="29" fillId="0" borderId="3">
      <alignment horizontal="center" vertical="top"/>
    </xf>
    <xf numFmtId="49" fontId="29" fillId="0" borderId="3">
      <alignment horizontal="center" vertical="top" wrapText="1"/>
    </xf>
    <xf numFmtId="4" fontId="29" fillId="0" borderId="29">
      <alignment horizontal="right"/>
    </xf>
    <xf numFmtId="0" fontId="29" fillId="0" borderId="7"/>
    <xf numFmtId="4" fontId="29" fillId="0" borderId="23">
      <alignment horizontal="right"/>
    </xf>
    <xf numFmtId="4" fontId="29" fillId="0" borderId="28">
      <alignment horizontal="right" shrinkToFit="1"/>
    </xf>
    <xf numFmtId="4" fontId="29" fillId="0" borderId="0">
      <alignment horizontal="right" shrinkToFit="1"/>
    </xf>
    <xf numFmtId="0" fontId="30" fillId="0" borderId="3">
      <alignment horizontal="center" vertical="top"/>
    </xf>
    <xf numFmtId="0" fontId="29" fillId="0" borderId="3">
      <alignment horizontal="center" vertical="top" wrapText="1"/>
    </xf>
    <xf numFmtId="0" fontId="29" fillId="0" borderId="3">
      <alignment horizontal="center" vertical="top"/>
    </xf>
    <xf numFmtId="4" fontId="29" fillId="0" borderId="30">
      <alignment horizontal="right"/>
    </xf>
    <xf numFmtId="0" fontId="29" fillId="0" borderId="31"/>
    <xf numFmtId="4" fontId="29" fillId="0" borderId="32">
      <alignment horizontal="right"/>
    </xf>
    <xf numFmtId="0" fontId="29" fillId="0" borderId="9">
      <alignment horizontal="right"/>
    </xf>
    <xf numFmtId="0" fontId="30" fillId="0" borderId="3">
      <alignment horizontal="center" vertical="top"/>
    </xf>
    <xf numFmtId="0" fontId="28" fillId="3" borderId="0"/>
    <xf numFmtId="0" fontId="30" fillId="0" borderId="0"/>
    <xf numFmtId="0" fontId="32" fillId="0" borderId="0"/>
    <xf numFmtId="0" fontId="29" fillId="0" borderId="0">
      <alignment horizontal="left"/>
    </xf>
    <xf numFmtId="0" fontId="29" fillId="0" borderId="0"/>
    <xf numFmtId="0" fontId="33" fillId="0" borderId="0"/>
    <xf numFmtId="0" fontId="28" fillId="3" borderId="9"/>
    <xf numFmtId="0" fontId="29" fillId="0" borderId="18">
      <alignment horizontal="center" vertical="top" wrapText="1"/>
    </xf>
    <xf numFmtId="0" fontId="29" fillId="0" borderId="18">
      <alignment horizontal="center" vertical="center"/>
    </xf>
    <xf numFmtId="0" fontId="28" fillId="3" borderId="33"/>
    <xf numFmtId="0" fontId="29" fillId="0" borderId="34">
      <alignment horizontal="left" wrapText="1"/>
    </xf>
    <xf numFmtId="0" fontId="29" fillId="0" borderId="12">
      <alignment horizontal="left" wrapText="1" indent="1"/>
    </xf>
    <xf numFmtId="0" fontId="29" fillId="0" borderId="19">
      <alignment horizontal="left" wrapText="1" indent="2"/>
    </xf>
    <xf numFmtId="0" fontId="28" fillId="3" borderId="35"/>
    <xf numFmtId="0" fontId="34" fillId="0" borderId="0">
      <alignment horizontal="center" wrapText="1"/>
    </xf>
    <xf numFmtId="0" fontId="35" fillId="0" borderId="0">
      <alignment horizontal="center" vertical="top"/>
    </xf>
    <xf numFmtId="0" fontId="29" fillId="0" borderId="9">
      <alignment wrapText="1"/>
    </xf>
    <xf numFmtId="0" fontId="29" fillId="0" borderId="33">
      <alignment wrapText="1"/>
    </xf>
    <xf numFmtId="0" fontId="29" fillId="0" borderId="16">
      <alignment horizontal="left"/>
    </xf>
    <xf numFmtId="0" fontId="29" fillId="0" borderId="3">
      <alignment horizontal="center" vertical="top" wrapText="1"/>
    </xf>
    <xf numFmtId="0" fontId="29" fillId="0" borderId="23">
      <alignment horizontal="center" vertical="center"/>
    </xf>
    <xf numFmtId="0" fontId="28" fillId="3" borderId="36"/>
    <xf numFmtId="49" fontId="29" fillId="0" borderId="24">
      <alignment horizontal="center" wrapText="1"/>
    </xf>
    <xf numFmtId="49" fontId="29" fillId="0" borderId="26">
      <alignment horizontal="center" wrapText="1"/>
    </xf>
    <xf numFmtId="49" fontId="29" fillId="0" borderId="25">
      <alignment horizontal="center"/>
    </xf>
    <xf numFmtId="0" fontId="28" fillId="3" borderId="16"/>
    <xf numFmtId="0" fontId="28" fillId="3" borderId="37"/>
    <xf numFmtId="0" fontId="29" fillId="0" borderId="28"/>
    <xf numFmtId="0" fontId="29" fillId="0" borderId="0">
      <alignment horizontal="center"/>
    </xf>
    <xf numFmtId="49" fontId="29" fillId="0" borderId="16"/>
    <xf numFmtId="49" fontId="29" fillId="0" borderId="0"/>
    <xf numFmtId="0" fontId="29" fillId="0" borderId="3">
      <alignment horizontal="center" vertical="center"/>
    </xf>
    <xf numFmtId="0" fontId="28" fillId="3" borderId="38"/>
    <xf numFmtId="49" fontId="29" fillId="0" borderId="29">
      <alignment horizontal="center"/>
    </xf>
    <xf numFmtId="49" fontId="29" fillId="0" borderId="7">
      <alignment horizontal="center"/>
    </xf>
    <xf numFmtId="49" fontId="29" fillId="0" borderId="3">
      <alignment horizontal="center"/>
    </xf>
    <xf numFmtId="49" fontId="29" fillId="0" borderId="3">
      <alignment horizontal="center" vertical="top" wrapText="1"/>
    </xf>
    <xf numFmtId="49" fontId="29" fillId="0" borderId="3">
      <alignment horizontal="center" vertical="top" wrapText="1"/>
    </xf>
    <xf numFmtId="0" fontId="28" fillId="3" borderId="39"/>
    <xf numFmtId="4" fontId="29" fillId="0" borderId="3">
      <alignment horizontal="right"/>
    </xf>
    <xf numFmtId="0" fontId="29" fillId="4" borderId="28"/>
    <xf numFmtId="49" fontId="29" fillId="0" borderId="40">
      <alignment horizontal="center" vertical="top"/>
    </xf>
    <xf numFmtId="49" fontId="28" fillId="0" borderId="0"/>
    <xf numFmtId="0" fontId="29" fillId="0" borderId="0">
      <alignment horizontal="right"/>
    </xf>
    <xf numFmtId="49" fontId="29" fillId="0" borderId="0">
      <alignment horizontal="right"/>
    </xf>
    <xf numFmtId="0" fontId="36" fillId="0" borderId="0"/>
    <xf numFmtId="0" fontId="36" fillId="0" borderId="41"/>
    <xf numFmtId="49" fontId="37" fillId="0" borderId="42">
      <alignment horizontal="right"/>
    </xf>
    <xf numFmtId="0" fontId="29" fillId="0" borderId="42">
      <alignment horizontal="right"/>
    </xf>
    <xf numFmtId="0" fontId="36" fillId="0" borderId="9"/>
    <xf numFmtId="0" fontId="29" fillId="0" borderId="23">
      <alignment horizontal="center"/>
    </xf>
    <xf numFmtId="49" fontId="28" fillId="0" borderId="43">
      <alignment horizontal="center"/>
    </xf>
    <xf numFmtId="14" fontId="29" fillId="0" borderId="44">
      <alignment horizontal="center"/>
    </xf>
    <xf numFmtId="0" fontId="29" fillId="0" borderId="45">
      <alignment horizontal="center"/>
    </xf>
    <xf numFmtId="49" fontId="29" fillId="0" borderId="46">
      <alignment horizontal="center"/>
    </xf>
    <xf numFmtId="49" fontId="29" fillId="0" borderId="44">
      <alignment horizontal="center"/>
    </xf>
    <xf numFmtId="0" fontId="29" fillId="0" borderId="44">
      <alignment horizontal="center"/>
    </xf>
    <xf numFmtId="49" fontId="29" fillId="0" borderId="47">
      <alignment horizontal="center"/>
    </xf>
    <xf numFmtId="0" fontId="33" fillId="0" borderId="28"/>
    <xf numFmtId="49" fontId="29" fillId="0" borderId="40">
      <alignment horizontal="center" vertical="top" wrapText="1"/>
    </xf>
    <xf numFmtId="0" fontId="29" fillId="0" borderId="48">
      <alignment horizontal="center" vertical="center"/>
    </xf>
    <xf numFmtId="4" fontId="29" fillId="0" borderId="11">
      <alignment horizontal="right"/>
    </xf>
    <xf numFmtId="49" fontId="29" fillId="0" borderId="31">
      <alignment horizontal="center"/>
    </xf>
    <xf numFmtId="0" fontId="29" fillId="0" borderId="0">
      <alignment horizontal="left" wrapText="1"/>
    </xf>
    <xf numFmtId="0" fontId="29" fillId="0" borderId="9">
      <alignment horizontal="left"/>
    </xf>
    <xf numFmtId="0" fontId="29" fillId="0" borderId="13">
      <alignment horizontal="left" wrapText="1"/>
    </xf>
    <xf numFmtId="0" fontId="29" fillId="0" borderId="33"/>
    <xf numFmtId="0" fontId="30" fillId="0" borderId="49">
      <alignment horizontal="left" wrapText="1"/>
    </xf>
    <xf numFmtId="0" fontId="29" fillId="0" borderId="17">
      <alignment horizontal="left" wrapText="1" indent="2"/>
    </xf>
    <xf numFmtId="49" fontId="29" fillId="0" borderId="0">
      <alignment horizontal="center" wrapText="1"/>
    </xf>
    <xf numFmtId="49" fontId="29" fillId="0" borderId="25">
      <alignment horizontal="center" wrapText="1"/>
    </xf>
    <xf numFmtId="0" fontId="29" fillId="0" borderId="36"/>
    <xf numFmtId="0" fontId="29" fillId="0" borderId="50">
      <alignment horizontal="center" wrapText="1"/>
    </xf>
    <xf numFmtId="0" fontId="28" fillId="3" borderId="28"/>
    <xf numFmtId="49" fontId="29" fillId="0" borderId="15">
      <alignment horizontal="center"/>
    </xf>
    <xf numFmtId="49" fontId="29" fillId="0" borderId="0">
      <alignment horizontal="center"/>
    </xf>
    <xf numFmtId="49" fontId="29" fillId="0" borderId="4">
      <alignment horizontal="center" wrapText="1"/>
    </xf>
    <xf numFmtId="49" fontId="29" fillId="0" borderId="10">
      <alignment horizontal="center" wrapText="1"/>
    </xf>
    <xf numFmtId="49" fontId="29" fillId="0" borderId="4">
      <alignment horizontal="center"/>
    </xf>
    <xf numFmtId="0" fontId="7" fillId="0" borderId="0"/>
    <xf numFmtId="0" fontId="28" fillId="0" borderId="0"/>
    <xf numFmtId="0" fontId="22" fillId="0" borderId="0"/>
    <xf numFmtId="0" fontId="28" fillId="0" borderId="0"/>
    <xf numFmtId="0" fontId="38" fillId="0" borderId="0"/>
    <xf numFmtId="0" fontId="5" fillId="0" borderId="0"/>
    <xf numFmtId="4" fontId="42" fillId="0" borderId="4">
      <alignment horizontal="right"/>
    </xf>
    <xf numFmtId="0" fontId="43" fillId="0" borderId="0"/>
    <xf numFmtId="0" fontId="4" fillId="0" borderId="0"/>
    <xf numFmtId="0" fontId="4" fillId="0" borderId="0"/>
    <xf numFmtId="0" fontId="22" fillId="0" borderId="0"/>
    <xf numFmtId="0" fontId="3" fillId="0" borderId="0"/>
    <xf numFmtId="0" fontId="3" fillId="0" borderId="0"/>
    <xf numFmtId="0" fontId="2" fillId="0" borderId="0"/>
    <xf numFmtId="0" fontId="47" fillId="0" borderId="0"/>
    <xf numFmtId="0" fontId="28" fillId="0" borderId="0"/>
    <xf numFmtId="0" fontId="28" fillId="0" borderId="0"/>
    <xf numFmtId="0" fontId="1" fillId="0" borderId="0"/>
    <xf numFmtId="0" fontId="1" fillId="0" borderId="0"/>
  </cellStyleXfs>
  <cellXfs count="228">
    <xf numFmtId="0" fontId="0" fillId="0" borderId="0" xfId="0"/>
    <xf numFmtId="0" fontId="10" fillId="0" borderId="0" xfId="1" applyFont="1" applyFill="1" applyAlignment="1"/>
    <xf numFmtId="0" fontId="12" fillId="0" borderId="1" xfId="1" applyFont="1" applyFill="1" applyBorder="1" applyAlignment="1">
      <alignment horizontal="center" vertical="center" wrapText="1"/>
    </xf>
    <xf numFmtId="0" fontId="11" fillId="0" borderId="0" xfId="1" applyFont="1" applyFill="1"/>
    <xf numFmtId="49" fontId="13" fillId="0" borderId="1" xfId="1" applyNumberFormat="1" applyFont="1" applyFill="1" applyBorder="1" applyAlignment="1">
      <alignment horizontal="center" vertical="top" wrapText="1"/>
    </xf>
    <xf numFmtId="0" fontId="13" fillId="0" borderId="1" xfId="1" applyFont="1" applyFill="1" applyBorder="1" applyAlignment="1">
      <alignment vertical="top" wrapText="1"/>
    </xf>
    <xf numFmtId="165" fontId="14" fillId="0" borderId="1" xfId="1" applyNumberFormat="1" applyFont="1" applyFill="1" applyBorder="1" applyAlignment="1">
      <alignment horizontal="center" vertical="center" wrapText="1"/>
    </xf>
    <xf numFmtId="0" fontId="10" fillId="0" borderId="0" xfId="1" applyFont="1" applyFill="1"/>
    <xf numFmtId="0" fontId="10" fillId="0" borderId="1" xfId="1" applyFont="1" applyFill="1" applyBorder="1" applyAlignment="1">
      <alignment vertical="top" wrapText="1"/>
    </xf>
    <xf numFmtId="165" fontId="13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top" wrapText="1"/>
    </xf>
    <xf numFmtId="0" fontId="16" fillId="0" borderId="1" xfId="1" applyFont="1" applyFill="1" applyBorder="1" applyAlignment="1">
      <alignment vertical="top" wrapText="1"/>
    </xf>
    <xf numFmtId="0" fontId="16" fillId="0" borderId="0" xfId="1" applyFont="1" applyFill="1"/>
    <xf numFmtId="49" fontId="13" fillId="0" borderId="1" xfId="1" applyNumberFormat="1" applyFont="1" applyFill="1" applyBorder="1" applyAlignment="1">
      <alignment horizontal="left" vertical="top" wrapText="1"/>
    </xf>
    <xf numFmtId="49" fontId="13" fillId="0" borderId="1" xfId="1" applyNumberFormat="1" applyFont="1" applyFill="1" applyBorder="1" applyAlignment="1">
      <alignment horizontal="center" vertical="center" wrapText="1"/>
    </xf>
    <xf numFmtId="49" fontId="17" fillId="0" borderId="1" xfId="1" applyNumberFormat="1" applyFont="1" applyFill="1" applyBorder="1" applyAlignment="1">
      <alignment horizontal="left" vertical="top" wrapText="1"/>
    </xf>
    <xf numFmtId="0" fontId="10" fillId="0" borderId="0" xfId="1" applyFont="1" applyFill="1" applyAlignment="1">
      <alignment vertical="center"/>
    </xf>
    <xf numFmtId="0" fontId="7" fillId="0" borderId="0" xfId="1" applyFill="1"/>
    <xf numFmtId="0" fontId="7" fillId="0" borderId="0" xfId="1" applyFill="1" applyAlignment="1">
      <alignment vertical="top"/>
    </xf>
    <xf numFmtId="0" fontId="25" fillId="0" borderId="0" xfId="1" applyFont="1"/>
    <xf numFmtId="0" fontId="11" fillId="0" borderId="0" xfId="1" applyFont="1" applyAlignment="1"/>
    <xf numFmtId="0" fontId="25" fillId="0" borderId="0" xfId="1" applyFont="1" applyFill="1"/>
    <xf numFmtId="0" fontId="11" fillId="0" borderId="0" xfId="1" applyFont="1" applyFill="1" applyAlignment="1">
      <alignment horizontal="right"/>
    </xf>
    <xf numFmtId="49" fontId="26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3" fontId="26" fillId="2" borderId="1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/>
    <xf numFmtId="0" fontId="12" fillId="0" borderId="0" xfId="1" applyFont="1" applyFill="1" applyAlignment="1">
      <alignment vertical="top"/>
    </xf>
    <xf numFmtId="0" fontId="12" fillId="0" borderId="0" xfId="1" applyFont="1" applyAlignment="1">
      <alignment vertical="top"/>
    </xf>
    <xf numFmtId="0" fontId="8" fillId="0" borderId="0" xfId="1" applyFont="1" applyAlignment="1">
      <alignment vertical="top"/>
    </xf>
    <xf numFmtId="0" fontId="40" fillId="0" borderId="1" xfId="1" applyFont="1" applyFill="1" applyBorder="1" applyAlignment="1">
      <alignment vertical="top" wrapText="1"/>
    </xf>
    <xf numFmtId="164" fontId="7" fillId="0" borderId="0" xfId="1" applyNumberFormat="1" applyFill="1" applyAlignment="1">
      <alignment vertical="top"/>
    </xf>
    <xf numFmtId="0" fontId="8" fillId="0" borderId="51" xfId="1" applyFont="1" applyFill="1" applyBorder="1" applyAlignment="1">
      <alignment vertical="center" wrapText="1"/>
    </xf>
    <xf numFmtId="0" fontId="9" fillId="0" borderId="51" xfId="1" applyFont="1" applyFill="1" applyBorder="1" applyAlignment="1">
      <alignment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 wrapText="1"/>
    </xf>
    <xf numFmtId="164" fontId="15" fillId="0" borderId="1" xfId="1" applyNumberFormat="1" applyFont="1" applyFill="1" applyBorder="1" applyAlignment="1">
      <alignment horizontal="center" vertical="center"/>
    </xf>
    <xf numFmtId="49" fontId="10" fillId="0" borderId="1" xfId="1" applyNumberFormat="1" applyFont="1" applyFill="1" applyBorder="1" applyAlignment="1">
      <alignment horizontal="center" vertical="top" wrapText="1"/>
    </xf>
    <xf numFmtId="165" fontId="10" fillId="0" borderId="1" xfId="1" applyNumberFormat="1" applyFont="1" applyFill="1" applyBorder="1" applyAlignment="1">
      <alignment horizontal="center" vertical="center" wrapText="1"/>
    </xf>
    <xf numFmtId="3" fontId="10" fillId="0" borderId="1" xfId="1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center" vertical="center"/>
    </xf>
    <xf numFmtId="164" fontId="10" fillId="0" borderId="1" xfId="1" applyNumberFormat="1" applyFont="1" applyFill="1" applyBorder="1" applyAlignment="1">
      <alignment horizontal="center" vertical="center"/>
    </xf>
    <xf numFmtId="164" fontId="13" fillId="0" borderId="1" xfId="1" applyNumberFormat="1" applyFont="1" applyFill="1" applyBorder="1" applyAlignment="1">
      <alignment horizontal="center" vertical="center"/>
    </xf>
    <xf numFmtId="0" fontId="41" fillId="0" borderId="1" xfId="1" applyFont="1" applyFill="1" applyBorder="1" applyAlignment="1">
      <alignment vertical="top" wrapText="1"/>
    </xf>
    <xf numFmtId="164" fontId="10" fillId="0" borderId="1" xfId="1" applyNumberFormat="1" applyFont="1" applyFill="1" applyBorder="1" applyAlignment="1">
      <alignment vertical="top"/>
    </xf>
    <xf numFmtId="165" fontId="10" fillId="0" borderId="0" xfId="1" applyNumberFormat="1" applyFont="1" applyFill="1"/>
    <xf numFmtId="165" fontId="46" fillId="0" borderId="0" xfId="1" applyNumberFormat="1" applyFont="1" applyFill="1"/>
    <xf numFmtId="0" fontId="10" fillId="0" borderId="0" xfId="16" applyFont="1" applyFill="1" applyAlignment="1">
      <alignment wrapText="1"/>
    </xf>
    <xf numFmtId="0" fontId="10" fillId="0" borderId="0" xfId="16" applyFont="1" applyFill="1" applyAlignment="1">
      <alignment horizontal="center"/>
    </xf>
    <xf numFmtId="49" fontId="10" fillId="0" borderId="0" xfId="16" applyNumberFormat="1" applyFont="1" applyFill="1" applyAlignment="1">
      <alignment horizontal="center"/>
    </xf>
    <xf numFmtId="1" fontId="15" fillId="0" borderId="0" xfId="16" applyNumberFormat="1" applyFont="1" applyFill="1" applyBorder="1" applyAlignment="1">
      <alignment wrapText="1"/>
    </xf>
    <xf numFmtId="49" fontId="15" fillId="0" borderId="0" xfId="16" applyNumberFormat="1" applyFont="1" applyFill="1" applyBorder="1" applyAlignment="1">
      <alignment horizontal="center"/>
    </xf>
    <xf numFmtId="1" fontId="10" fillId="0" borderId="0" xfId="16" applyNumberFormat="1" applyFont="1" applyFill="1" applyBorder="1" applyAlignment="1">
      <alignment wrapText="1"/>
    </xf>
    <xf numFmtId="49" fontId="10" fillId="0" borderId="0" xfId="16" applyNumberFormat="1" applyFont="1" applyFill="1" applyBorder="1" applyAlignment="1">
      <alignment horizontal="center"/>
    </xf>
    <xf numFmtId="1" fontId="10" fillId="0" borderId="0" xfId="16" applyNumberFormat="1" applyFont="1" applyFill="1" applyBorder="1" applyAlignment="1">
      <alignment horizontal="center"/>
    </xf>
    <xf numFmtId="0" fontId="10" fillId="0" borderId="0" xfId="16" applyFont="1" applyFill="1" applyBorder="1" applyAlignment="1">
      <alignment wrapText="1"/>
    </xf>
    <xf numFmtId="49" fontId="10" fillId="0" borderId="0" xfId="18" applyNumberFormat="1" applyFont="1" applyFill="1" applyAlignment="1">
      <alignment horizontal="center"/>
    </xf>
    <xf numFmtId="0" fontId="10" fillId="0" borderId="0" xfId="18" applyFont="1" applyFill="1" applyBorder="1" applyAlignment="1">
      <alignment horizontal="center"/>
    </xf>
    <xf numFmtId="0" fontId="10" fillId="0" borderId="0" xfId="16" applyFont="1" applyFill="1" applyBorder="1" applyAlignment="1">
      <alignment horizontal="center"/>
    </xf>
    <xf numFmtId="1" fontId="10" fillId="0" borderId="0" xfId="16" applyNumberFormat="1" applyFont="1" applyFill="1" applyBorder="1" applyAlignment="1">
      <alignment horizontal="left" wrapText="1"/>
    </xf>
    <xf numFmtId="0" fontId="10" fillId="0" borderId="0" xfId="16" applyFont="1" applyFill="1" applyBorder="1" applyAlignment="1">
      <alignment horizontal="left" wrapText="1"/>
    </xf>
    <xf numFmtId="1" fontId="10" fillId="0" borderId="0" xfId="18" applyNumberFormat="1" applyFont="1" applyFill="1" applyBorder="1" applyAlignment="1">
      <alignment wrapText="1"/>
    </xf>
    <xf numFmtId="49" fontId="10" fillId="0" borderId="0" xfId="18" applyNumberFormat="1" applyFont="1" applyFill="1" applyBorder="1" applyAlignment="1">
      <alignment horizontal="center"/>
    </xf>
    <xf numFmtId="0" fontId="10" fillId="0" borderId="0" xfId="18" applyFont="1" applyFill="1" applyAlignment="1">
      <alignment horizontal="center"/>
    </xf>
    <xf numFmtId="0" fontId="10" fillId="0" borderId="0" xfId="18" applyFont="1" applyFill="1" applyBorder="1" applyAlignment="1">
      <alignment wrapText="1"/>
    </xf>
    <xf numFmtId="0" fontId="10" fillId="0" borderId="0" xfId="18" applyFont="1" applyFill="1" applyAlignment="1">
      <alignment wrapText="1"/>
    </xf>
    <xf numFmtId="49" fontId="15" fillId="0" borderId="0" xfId="18" applyNumberFormat="1" applyFont="1" applyFill="1" applyBorder="1" applyAlignment="1">
      <alignment horizontal="center"/>
    </xf>
    <xf numFmtId="49" fontId="10" fillId="0" borderId="0" xfId="185" applyNumberFormat="1" applyFont="1" applyFill="1" applyBorder="1" applyAlignment="1">
      <alignment horizontal="center"/>
    </xf>
    <xf numFmtId="0" fontId="10" fillId="0" borderId="0" xfId="18" applyFont="1" applyFill="1" applyAlignment="1">
      <alignment vertical="top" wrapText="1"/>
    </xf>
    <xf numFmtId="0" fontId="10" fillId="0" borderId="0" xfId="16" applyFont="1" applyFill="1" applyAlignment="1">
      <alignment horizontal="left" wrapText="1"/>
    </xf>
    <xf numFmtId="1" fontId="10" fillId="0" borderId="0" xfId="18" applyNumberFormat="1" applyFont="1" applyFill="1" applyBorder="1" applyAlignment="1">
      <alignment vertical="top" wrapText="1"/>
    </xf>
    <xf numFmtId="0" fontId="10" fillId="0" borderId="0" xfId="18" applyFont="1" applyFill="1" applyBorder="1" applyAlignment="1">
      <alignment horizontal="left" wrapText="1"/>
    </xf>
    <xf numFmtId="49" fontId="15" fillId="0" borderId="0" xfId="16" applyNumberFormat="1" applyFont="1" applyFill="1" applyAlignment="1">
      <alignment horizontal="center"/>
    </xf>
    <xf numFmtId="4" fontId="10" fillId="0" borderId="0" xfId="1" applyNumberFormat="1" applyFont="1" applyFill="1" applyBorder="1" applyAlignment="1">
      <alignment wrapText="1"/>
    </xf>
    <xf numFmtId="49" fontId="10" fillId="0" borderId="0" xfId="1" applyNumberFormat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wrapText="1"/>
    </xf>
    <xf numFmtId="1" fontId="10" fillId="0" borderId="0" xfId="1" applyNumberFormat="1" applyFont="1" applyFill="1" applyBorder="1" applyAlignment="1">
      <alignment wrapText="1"/>
    </xf>
    <xf numFmtId="0" fontId="48" fillId="0" borderId="0" xfId="18" applyFont="1" applyFill="1" applyBorder="1" applyAlignment="1">
      <alignment horizontal="center"/>
    </xf>
    <xf numFmtId="4" fontId="10" fillId="0" borderId="0" xfId="18" applyNumberFormat="1" applyFont="1" applyFill="1" applyBorder="1" applyAlignment="1">
      <alignment wrapText="1"/>
    </xf>
    <xf numFmtId="2" fontId="10" fillId="0" borderId="0" xfId="18" applyNumberFormat="1" applyFont="1" applyFill="1" applyBorder="1" applyAlignment="1">
      <alignment wrapText="1"/>
    </xf>
    <xf numFmtId="165" fontId="7" fillId="0" borderId="0" xfId="1" applyNumberFormat="1" applyFill="1"/>
    <xf numFmtId="165" fontId="10" fillId="0" borderId="1" xfId="174" applyNumberFormat="1" applyFont="1" applyFill="1" applyBorder="1" applyAlignment="1" applyProtection="1">
      <alignment horizontal="center" vertical="center" wrapText="1"/>
    </xf>
    <xf numFmtId="165" fontId="12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51" xfId="1" applyFont="1" applyFill="1" applyBorder="1" applyAlignment="1">
      <alignment horizontal="right" vertical="center"/>
    </xf>
    <xf numFmtId="0" fontId="12" fillId="0" borderId="51" xfId="1" applyFont="1" applyFill="1" applyBorder="1" applyAlignment="1">
      <alignment vertical="center"/>
    </xf>
    <xf numFmtId="0" fontId="15" fillId="0" borderId="0" xfId="1" applyFont="1" applyFill="1" applyAlignment="1">
      <alignment vertical="center" wrapText="1"/>
    </xf>
    <xf numFmtId="165" fontId="28" fillId="0" borderId="0" xfId="186" applyNumberFormat="1" applyFont="1"/>
    <xf numFmtId="165" fontId="28" fillId="0" borderId="0" xfId="186" applyNumberFormat="1" applyFont="1" applyAlignment="1">
      <alignment horizontal="right"/>
    </xf>
    <xf numFmtId="165" fontId="28" fillId="5" borderId="0" xfId="186" applyNumberFormat="1" applyFont="1" applyFill="1"/>
    <xf numFmtId="49" fontId="8" fillId="0" borderId="0" xfId="16" applyNumberFormat="1" applyFont="1" applyFill="1" applyBorder="1" applyAlignment="1">
      <alignment horizontal="center"/>
    </xf>
    <xf numFmtId="165" fontId="15" fillId="0" borderId="0" xfId="181" applyNumberFormat="1" applyFont="1" applyFill="1" applyBorder="1" applyAlignment="1"/>
    <xf numFmtId="49" fontId="12" fillId="0" borderId="0" xfId="16" applyNumberFormat="1" applyFont="1" applyFill="1" applyBorder="1" applyAlignment="1">
      <alignment horizontal="center"/>
    </xf>
    <xf numFmtId="165" fontId="10" fillId="0" borderId="0" xfId="181" applyNumberFormat="1" applyFont="1" applyFill="1" applyBorder="1" applyAlignment="1"/>
    <xf numFmtId="165" fontId="8" fillId="0" borderId="0" xfId="181" applyNumberFormat="1" applyFont="1" applyFill="1" applyAlignment="1"/>
    <xf numFmtId="49" fontId="12" fillId="0" borderId="0" xfId="18" applyNumberFormat="1" applyFont="1" applyFill="1" applyBorder="1" applyAlignment="1">
      <alignment horizontal="center"/>
    </xf>
    <xf numFmtId="1" fontId="10" fillId="0" borderId="0" xfId="16" applyNumberFormat="1" applyFont="1" applyFill="1" applyBorder="1" applyAlignment="1">
      <alignment horizontal="left" vertical="top" wrapText="1"/>
    </xf>
    <xf numFmtId="49" fontId="49" fillId="0" borderId="0" xfId="16" applyNumberFormat="1" applyFont="1" applyFill="1" applyBorder="1" applyAlignment="1">
      <alignment horizontal="center"/>
    </xf>
    <xf numFmtId="1" fontId="49" fillId="0" borderId="0" xfId="16" applyNumberFormat="1" applyFont="1" applyFill="1" applyBorder="1" applyAlignment="1">
      <alignment wrapText="1"/>
    </xf>
    <xf numFmtId="165" fontId="44" fillId="0" borderId="0" xfId="184" applyNumberFormat="1" applyFont="1" applyFill="1"/>
    <xf numFmtId="165" fontId="50" fillId="0" borderId="0" xfId="184" applyNumberFormat="1" applyFont="1" applyFill="1"/>
    <xf numFmtId="165" fontId="13" fillId="0" borderId="0" xfId="184" applyNumberFormat="1" applyFont="1" applyFill="1"/>
    <xf numFmtId="165" fontId="36" fillId="0" borderId="0" xfId="186" applyNumberFormat="1" applyFont="1"/>
    <xf numFmtId="0" fontId="44" fillId="0" borderId="0" xfId="188" applyFont="1" applyFill="1"/>
    <xf numFmtId="0" fontId="10" fillId="0" borderId="0" xfId="16" applyFont="1" applyFill="1" applyBorder="1" applyAlignment="1"/>
    <xf numFmtId="0" fontId="45" fillId="0" borderId="0" xfId="188" applyFont="1" applyFill="1" applyAlignment="1"/>
    <xf numFmtId="0" fontId="10" fillId="0" borderId="0" xfId="189" applyFont="1" applyFill="1" applyAlignment="1">
      <alignment horizontal="center"/>
    </xf>
    <xf numFmtId="0" fontId="10" fillId="0" borderId="0" xfId="16" applyFont="1" applyFill="1" applyAlignment="1"/>
    <xf numFmtId="0" fontId="12" fillId="0" borderId="0" xfId="16" applyFont="1" applyFill="1" applyAlignment="1">
      <alignment horizontal="right"/>
    </xf>
    <xf numFmtId="0" fontId="45" fillId="0" borderId="0" xfId="188" applyFont="1" applyFill="1"/>
    <xf numFmtId="0" fontId="10" fillId="0" borderId="0" xfId="18" applyNumberFormat="1" applyFont="1" applyFill="1" applyBorder="1" applyAlignment="1">
      <alignment wrapText="1"/>
    </xf>
    <xf numFmtId="0" fontId="10" fillId="0" borderId="0" xfId="181" applyFont="1" applyFill="1" applyBorder="1" applyAlignment="1">
      <alignment horizontal="left" wrapText="1"/>
    </xf>
    <xf numFmtId="0" fontId="15" fillId="0" borderId="0" xfId="16" applyFont="1" applyFill="1" applyBorder="1" applyAlignment="1">
      <alignment horizontal="center"/>
    </xf>
    <xf numFmtId="1" fontId="10" fillId="0" borderId="0" xfId="16" applyNumberFormat="1" applyFont="1" applyFill="1" applyBorder="1" applyAlignment="1">
      <alignment vertical="top" wrapText="1"/>
    </xf>
    <xf numFmtId="49" fontId="10" fillId="0" borderId="0" xfId="16" applyNumberFormat="1" applyFont="1" applyFill="1" applyBorder="1" applyAlignment="1">
      <alignment horizontal="center" wrapText="1"/>
    </xf>
    <xf numFmtId="0" fontId="10" fillId="0" borderId="0" xfId="181" applyFont="1" applyFill="1" applyBorder="1" applyAlignment="1">
      <alignment horizontal="justify" wrapText="1"/>
    </xf>
    <xf numFmtId="165" fontId="10" fillId="0" borderId="0" xfId="18" applyNumberFormat="1" applyFont="1" applyFill="1" applyBorder="1" applyAlignment="1">
      <alignment horizontal="center"/>
    </xf>
    <xf numFmtId="0" fontId="10" fillId="0" borderId="0" xfId="16" applyNumberFormat="1" applyFont="1" applyFill="1" applyBorder="1" applyAlignment="1">
      <alignment wrapText="1"/>
    </xf>
    <xf numFmtId="0" fontId="10" fillId="0" borderId="0" xfId="181" applyFont="1" applyFill="1" applyBorder="1" applyAlignment="1">
      <alignment wrapText="1"/>
    </xf>
    <xf numFmtId="49" fontId="10" fillId="0" borderId="0" xfId="18" applyNumberFormat="1" applyFont="1" applyFill="1" applyBorder="1" applyAlignment="1">
      <alignment horizontal="center" wrapText="1"/>
    </xf>
    <xf numFmtId="0" fontId="16" fillId="0" borderId="0" xfId="18" applyFont="1" applyFill="1" applyBorder="1" applyAlignment="1"/>
    <xf numFmtId="0" fontId="10" fillId="0" borderId="0" xfId="18" applyFont="1" applyFill="1" applyBorder="1" applyAlignment="1"/>
    <xf numFmtId="165" fontId="10" fillId="0" borderId="0" xfId="16" applyNumberFormat="1" applyFont="1" applyFill="1" applyBorder="1" applyAlignment="1">
      <alignment horizontal="center"/>
    </xf>
    <xf numFmtId="49" fontId="15" fillId="0" borderId="0" xfId="16" applyNumberFormat="1" applyFont="1" applyFill="1" applyBorder="1" applyAlignment="1">
      <alignment horizontal="justify"/>
    </xf>
    <xf numFmtId="1" fontId="10" fillId="0" borderId="1" xfId="16" applyNumberFormat="1" applyFont="1" applyFill="1" applyBorder="1" applyAlignment="1">
      <alignment vertical="center" wrapText="1"/>
    </xf>
    <xf numFmtId="0" fontId="45" fillId="0" borderId="53" xfId="188" applyFont="1" applyFill="1" applyBorder="1" applyAlignment="1">
      <alignment wrapText="1"/>
    </xf>
    <xf numFmtId="49" fontId="10" fillId="0" borderId="1" xfId="16" applyNumberFormat="1" applyFont="1" applyFill="1" applyBorder="1" applyAlignment="1">
      <alignment vertical="center" wrapText="1"/>
    </xf>
    <xf numFmtId="49" fontId="10" fillId="0" borderId="53" xfId="16" applyNumberFormat="1" applyFont="1" applyFill="1" applyBorder="1" applyAlignment="1">
      <alignment vertical="center" wrapText="1"/>
    </xf>
    <xf numFmtId="0" fontId="10" fillId="0" borderId="53" xfId="16" applyFont="1" applyFill="1" applyBorder="1" applyAlignment="1">
      <alignment vertical="center"/>
    </xf>
    <xf numFmtId="164" fontId="10" fillId="0" borderId="1" xfId="188" applyNumberFormat="1" applyFont="1" applyFill="1" applyBorder="1" applyAlignment="1">
      <alignment horizontal="center" vertical="center" wrapText="1"/>
    </xf>
    <xf numFmtId="0" fontId="10" fillId="0" borderId="0" xfId="180" applyFont="1" applyFill="1" applyBorder="1" applyAlignment="1">
      <alignment horizontal="center"/>
    </xf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0" fontId="10" fillId="0" borderId="0" xfId="180" applyFont="1" applyFill="1" applyBorder="1" applyAlignment="1">
      <alignment horizontal="left" wrapText="1"/>
    </xf>
    <xf numFmtId="49" fontId="10" fillId="0" borderId="0" xfId="18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justify"/>
    </xf>
    <xf numFmtId="0" fontId="16" fillId="0" borderId="0" xfId="0" applyFont="1" applyFill="1" applyBorder="1" applyAlignment="1">
      <alignment horizontal="justify"/>
    </xf>
    <xf numFmtId="0" fontId="10" fillId="0" borderId="0" xfId="180" applyNumberFormat="1" applyFont="1" applyFill="1" applyBorder="1" applyAlignment="1">
      <alignment vertical="top" wrapText="1"/>
    </xf>
    <xf numFmtId="0" fontId="10" fillId="0" borderId="0" xfId="180" applyFont="1" applyFill="1" applyBorder="1" applyAlignment="1">
      <alignment wrapText="1"/>
    </xf>
    <xf numFmtId="0" fontId="10" fillId="0" borderId="0" xfId="180" applyNumberFormat="1" applyFont="1" applyFill="1" applyBorder="1" applyAlignment="1">
      <alignment wrapText="1"/>
    </xf>
    <xf numFmtId="0" fontId="10" fillId="0" borderId="0" xfId="0" applyFont="1" applyFill="1" applyAlignment="1">
      <alignment wrapText="1"/>
    </xf>
    <xf numFmtId="0" fontId="10" fillId="0" borderId="0" xfId="180" applyFont="1" applyFill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Alignment="1">
      <alignment horizontal="justify"/>
    </xf>
    <xf numFmtId="0" fontId="45" fillId="0" borderId="0" xfId="0" applyFont="1" applyFill="1"/>
    <xf numFmtId="0" fontId="49" fillId="0" borderId="0" xfId="0" applyFont="1" applyFill="1" applyAlignment="1">
      <alignment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top" wrapText="1"/>
    </xf>
    <xf numFmtId="165" fontId="13" fillId="0" borderId="0" xfId="0" applyNumberFormat="1" applyFont="1" applyFill="1"/>
    <xf numFmtId="165" fontId="12" fillId="0" borderId="0" xfId="186" applyNumberFormat="1" applyFont="1" applyBorder="1" applyAlignment="1" applyProtection="1"/>
    <xf numFmtId="165" fontId="10" fillId="0" borderId="0" xfId="186" applyNumberFormat="1" applyFont="1" applyAlignment="1">
      <alignment wrapText="1"/>
    </xf>
    <xf numFmtId="165" fontId="51" fillId="0" borderId="0" xfId="1" applyNumberFormat="1" applyFont="1" applyAlignment="1">
      <alignment vertical="center"/>
    </xf>
    <xf numFmtId="165" fontId="12" fillId="0" borderId="0" xfId="187" applyNumberFormat="1" applyFont="1" applyBorder="1" applyAlignment="1" applyProtection="1"/>
    <xf numFmtId="165" fontId="12" fillId="0" borderId="0" xfId="187" applyNumberFormat="1" applyFont="1" applyBorder="1" applyAlignment="1" applyProtection="1">
      <alignment wrapText="1"/>
    </xf>
    <xf numFmtId="165" fontId="12" fillId="0" borderId="1" xfId="174" applyNumberFormat="1" applyFont="1" applyFill="1" applyBorder="1" applyAlignment="1" applyProtection="1">
      <alignment horizontal="center" vertical="center" wrapText="1"/>
    </xf>
    <xf numFmtId="165" fontId="8" fillId="0" borderId="1" xfId="174" applyNumberFormat="1" applyFont="1" applyFill="1" applyBorder="1" applyAlignment="1" applyProtection="1">
      <alignment horizontal="center" vertical="center" wrapText="1"/>
    </xf>
    <xf numFmtId="165" fontId="15" fillId="0" borderId="1" xfId="174" applyNumberFormat="1" applyFont="1" applyFill="1" applyBorder="1" applyAlignment="1" applyProtection="1">
      <alignment horizontal="left" vertical="center" wrapText="1"/>
    </xf>
    <xf numFmtId="165" fontId="8" fillId="0" borderId="1" xfId="174" applyNumberFormat="1" applyFont="1" applyFill="1" applyBorder="1" applyAlignment="1" applyProtection="1">
      <alignment horizontal="left" vertical="center" wrapText="1"/>
    </xf>
    <xf numFmtId="165" fontId="12" fillId="0" borderId="1" xfId="0" applyNumberFormat="1" applyFont="1" applyFill="1" applyBorder="1" applyAlignment="1" applyProtection="1">
      <alignment horizontal="left" vertical="center" wrapText="1"/>
    </xf>
    <xf numFmtId="165" fontId="8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165" fontId="36" fillId="5" borderId="0" xfId="186" applyNumberFormat="1" applyFont="1" applyFill="1"/>
    <xf numFmtId="165" fontId="28" fillId="0" borderId="0" xfId="186" applyNumberFormat="1" applyFont="1" applyFill="1"/>
    <xf numFmtId="165" fontId="12" fillId="0" borderId="0" xfId="186" applyNumberFormat="1" applyFont="1" applyAlignment="1">
      <alignment horizontal="center" vertical="center"/>
    </xf>
    <xf numFmtId="165" fontId="28" fillId="0" borderId="0" xfId="186" applyNumberFormat="1" applyFont="1" applyAlignment="1">
      <alignment vertical="center"/>
    </xf>
    <xf numFmtId="165" fontId="28" fillId="0" borderId="1" xfId="186" applyNumberFormat="1" applyFont="1" applyBorder="1"/>
    <xf numFmtId="165" fontId="39" fillId="0" borderId="1" xfId="186" applyNumberFormat="1" applyFont="1" applyBorder="1" applyAlignment="1">
      <alignment wrapText="1"/>
    </xf>
    <xf numFmtId="165" fontId="39" fillId="0" borderId="0" xfId="186" applyNumberFormat="1" applyFont="1" applyAlignment="1">
      <alignment wrapText="1"/>
    </xf>
    <xf numFmtId="165" fontId="44" fillId="0" borderId="0" xfId="188" applyNumberFormat="1" applyFont="1" applyFill="1"/>
    <xf numFmtId="4" fontId="39" fillId="0" borderId="0" xfId="186" applyNumberFormat="1" applyFont="1" applyFill="1" applyAlignment="1">
      <alignment horizontal="center" vertical="center"/>
    </xf>
    <xf numFmtId="4" fontId="10" fillId="0" borderId="0" xfId="1" applyNumberFormat="1" applyFont="1" applyFill="1" applyAlignment="1">
      <alignment horizontal="right" vertical="center"/>
    </xf>
    <xf numFmtId="4" fontId="10" fillId="0" borderId="0" xfId="174" applyNumberFormat="1" applyFont="1" applyFill="1" applyBorder="1" applyAlignment="1" applyProtection="1">
      <alignment horizontal="center" vertical="center"/>
    </xf>
    <xf numFmtId="4" fontId="10" fillId="0" borderId="1" xfId="174" applyNumberFormat="1" applyFont="1" applyFill="1" applyBorder="1" applyAlignment="1" applyProtection="1">
      <alignment horizontal="center" vertical="center" wrapText="1"/>
    </xf>
    <xf numFmtId="4" fontId="15" fillId="0" borderId="1" xfId="174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" fontId="39" fillId="0" borderId="1" xfId="186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 applyProtection="1">
      <alignment horizontal="center" vertical="center"/>
    </xf>
    <xf numFmtId="0" fontId="7" fillId="0" borderId="0" xfId="1" applyFont="1" applyAlignment="1">
      <alignment vertical="justify"/>
    </xf>
    <xf numFmtId="0" fontId="7" fillId="0" borderId="0" xfId="1" applyFont="1"/>
    <xf numFmtId="0" fontId="7" fillId="0" borderId="0" xfId="1" applyFont="1" applyFill="1" applyAlignment="1">
      <alignment vertical="justify"/>
    </xf>
    <xf numFmtId="0" fontId="7" fillId="0" borderId="0" xfId="1" applyFont="1" applyFill="1"/>
    <xf numFmtId="0" fontId="53" fillId="0" borderId="1" xfId="1" applyFont="1" applyFill="1" applyBorder="1" applyAlignment="1">
      <alignment vertical="top"/>
    </xf>
    <xf numFmtId="0" fontId="52" fillId="0" borderId="1" xfId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horizontal="center" vertical="center" wrapText="1"/>
    </xf>
    <xf numFmtId="0" fontId="52" fillId="0" borderId="1" xfId="1" applyFont="1" applyFill="1" applyBorder="1" applyAlignment="1">
      <alignment vertical="top" wrapText="1"/>
    </xf>
    <xf numFmtId="0" fontId="54" fillId="2" borderId="1" xfId="1" applyFont="1" applyFill="1" applyBorder="1" applyAlignment="1">
      <alignment vertical="top"/>
    </xf>
    <xf numFmtId="0" fontId="24" fillId="0" borderId="1" xfId="1" applyFont="1" applyBorder="1" applyAlignment="1">
      <alignment vertical="top" wrapText="1"/>
    </xf>
    <xf numFmtId="165" fontId="12" fillId="0" borderId="1" xfId="1" applyNumberFormat="1" applyFont="1" applyBorder="1" applyAlignment="1">
      <alignment horizontal="center" vertical="center" wrapText="1"/>
    </xf>
    <xf numFmtId="0" fontId="53" fillId="2" borderId="1" xfId="1" applyFont="1" applyFill="1" applyBorder="1" applyAlignment="1">
      <alignment vertical="top"/>
    </xf>
    <xf numFmtId="0" fontId="52" fillId="0" borderId="1" xfId="1" applyFont="1" applyBorder="1" applyAlignment="1">
      <alignment vertical="top" wrapText="1"/>
    </xf>
    <xf numFmtId="165" fontId="8" fillId="0" borderId="1" xfId="1" applyNumberFormat="1" applyFont="1" applyBorder="1" applyAlignment="1">
      <alignment horizontal="center" vertical="center" wrapText="1"/>
    </xf>
    <xf numFmtId="0" fontId="54" fillId="0" borderId="1" xfId="1" applyFont="1" applyBorder="1" applyAlignment="1">
      <alignment vertical="top"/>
    </xf>
    <xf numFmtId="0" fontId="55" fillId="0" borderId="1" xfId="1" applyFont="1" applyBorder="1" applyAlignment="1">
      <alignment vertical="top"/>
    </xf>
    <xf numFmtId="0" fontId="52" fillId="0" borderId="1" xfId="1" applyFont="1" applyBorder="1" applyAlignment="1">
      <alignment horizontal="left" vertical="top" wrapText="1"/>
    </xf>
    <xf numFmtId="165" fontId="55" fillId="0" borderId="8" xfId="1" applyNumberFormat="1" applyFont="1" applyBorder="1" applyAlignment="1">
      <alignment horizontal="center" vertical="center" wrapText="1"/>
    </xf>
    <xf numFmtId="165" fontId="55" fillId="0" borderId="1" xfId="1" applyNumberFormat="1" applyFont="1" applyBorder="1" applyAlignment="1">
      <alignment horizontal="center" vertical="center" wrapText="1"/>
    </xf>
    <xf numFmtId="0" fontId="53" fillId="0" borderId="1" xfId="1" applyFont="1" applyBorder="1" applyAlignment="1">
      <alignment vertical="top"/>
    </xf>
    <xf numFmtId="0" fontId="7" fillId="0" borderId="0" xfId="1" applyFont="1" applyAlignment="1">
      <alignment vertical="top"/>
    </xf>
    <xf numFmtId="165" fontId="7" fillId="0" borderId="0" xfId="1" applyNumberFormat="1" applyFont="1"/>
    <xf numFmtId="165" fontId="39" fillId="0" borderId="0" xfId="186" applyNumberFormat="1" applyFont="1" applyFill="1" applyAlignment="1">
      <alignment horizontal="center" vertical="center"/>
    </xf>
    <xf numFmtId="165" fontId="12" fillId="0" borderId="0" xfId="187" applyNumberFormat="1" applyFont="1" applyFill="1" applyBorder="1" applyAlignment="1" applyProtection="1">
      <alignment horizontal="center" vertical="center"/>
    </xf>
    <xf numFmtId="165" fontId="15" fillId="0" borderId="1" xfId="174" applyNumberFormat="1" applyFont="1" applyFill="1" applyBorder="1" applyAlignment="1" applyProtection="1">
      <alignment horizontal="center" vertical="center" wrapText="1"/>
    </xf>
    <xf numFmtId="165" fontId="12" fillId="0" borderId="1" xfId="0" applyNumberFormat="1" applyFont="1" applyFill="1" applyBorder="1" applyAlignment="1" applyProtection="1">
      <alignment horizontal="center" vertical="center"/>
    </xf>
    <xf numFmtId="165" fontId="8" fillId="0" borderId="1" xfId="0" applyNumberFormat="1" applyFont="1" applyFill="1" applyBorder="1" applyAlignment="1" applyProtection="1">
      <alignment horizontal="center" vertical="center"/>
    </xf>
    <xf numFmtId="165" fontId="12" fillId="0" borderId="52" xfId="0" applyNumberFormat="1" applyFont="1" applyFill="1" applyBorder="1" applyAlignment="1" applyProtection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 wrapText="1"/>
    </xf>
    <xf numFmtId="165" fontId="39" fillId="0" borderId="1" xfId="186" applyNumberFormat="1" applyFont="1" applyFill="1" applyBorder="1" applyAlignment="1">
      <alignment horizontal="center" vertical="center"/>
    </xf>
    <xf numFmtId="0" fontId="12" fillId="0" borderId="0" xfId="176" applyFont="1" applyFill="1" applyAlignment="1">
      <alignment horizontal="right" vertical="center"/>
    </xf>
    <xf numFmtId="165" fontId="10" fillId="0" borderId="0" xfId="1" applyNumberFormat="1" applyFont="1" applyFill="1" applyAlignment="1">
      <alignment horizontal="center" vertical="center"/>
    </xf>
    <xf numFmtId="165" fontId="10" fillId="0" borderId="0" xfId="1" applyNumberFormat="1" applyFont="1" applyFill="1" applyAlignment="1">
      <alignment horizontal="left" vertical="center"/>
    </xf>
    <xf numFmtId="0" fontId="10" fillId="0" borderId="0" xfId="18" applyFont="1" applyFill="1" applyBorder="1" applyAlignment="1">
      <alignment horizontal="left" vertical="top" wrapText="1"/>
    </xf>
    <xf numFmtId="165" fontId="10" fillId="0" borderId="0" xfId="1" applyNumberFormat="1" applyFont="1" applyFill="1" applyAlignment="1">
      <alignment horizontal="right" vertical="center"/>
    </xf>
    <xf numFmtId="165" fontId="13" fillId="0" borderId="0" xfId="1" applyNumberFormat="1" applyFont="1" applyAlignment="1">
      <alignment horizontal="center" vertical="center" wrapText="1"/>
    </xf>
    <xf numFmtId="165" fontId="16" fillId="0" borderId="0" xfId="187" applyNumberFormat="1" applyFont="1" applyAlignment="1">
      <alignment horizontal="center" vertical="center" wrapText="1"/>
    </xf>
    <xf numFmtId="165" fontId="10" fillId="0" borderId="0" xfId="1" applyNumberFormat="1" applyFont="1" applyFill="1" applyAlignment="1">
      <alignment horizontal="right" vertical="center"/>
    </xf>
    <xf numFmtId="0" fontId="13" fillId="0" borderId="0" xfId="16" applyFont="1" applyFill="1" applyAlignment="1">
      <alignment horizontal="center" vertical="center" wrapText="1"/>
    </xf>
    <xf numFmtId="165" fontId="10" fillId="0" borderId="0" xfId="1" applyNumberFormat="1" applyFont="1" applyFill="1" applyAlignment="1">
      <alignment horizontal="left" vertical="center"/>
    </xf>
    <xf numFmtId="0" fontId="13" fillId="0" borderId="0" xfId="1" applyFont="1" applyFill="1" applyAlignment="1">
      <alignment horizontal="center" vertical="center" wrapText="1"/>
    </xf>
    <xf numFmtId="0" fontId="24" fillId="0" borderId="0" xfId="1" applyFont="1" applyAlignment="1">
      <alignment horizontal="right"/>
    </xf>
    <xf numFmtId="0" fontId="12" fillId="0" borderId="0" xfId="1" applyFont="1" applyAlignment="1">
      <alignment horizontal="right"/>
    </xf>
    <xf numFmtId="0" fontId="13" fillId="0" borderId="0" xfId="1" applyFont="1" applyFill="1" applyBorder="1" applyAlignment="1">
      <alignment horizontal="center" vertical="top" wrapText="1"/>
    </xf>
    <xf numFmtId="165" fontId="12" fillId="0" borderId="0" xfId="1" applyNumberFormat="1" applyFont="1" applyFill="1" applyAlignment="1">
      <alignment horizontal="right" vertical="center"/>
    </xf>
  </cellXfs>
  <cellStyles count="190">
    <cellStyle name="br" xfId="19"/>
    <cellStyle name="col" xfId="20"/>
    <cellStyle name="style0" xfId="21"/>
    <cellStyle name="td" xfId="22"/>
    <cellStyle name="tr" xfId="23"/>
    <cellStyle name="xl100" xfId="24"/>
    <cellStyle name="xl101" xfId="25"/>
    <cellStyle name="xl101 2" xfId="26"/>
    <cellStyle name="xl102" xfId="27"/>
    <cellStyle name="xl103" xfId="28"/>
    <cellStyle name="xl104" xfId="29"/>
    <cellStyle name="xl105" xfId="11"/>
    <cellStyle name="xl106" xfId="30"/>
    <cellStyle name="xl107" xfId="12"/>
    <cellStyle name="xl107 2" xfId="3"/>
    <cellStyle name="xl108" xfId="13"/>
    <cellStyle name="xl109" xfId="31"/>
    <cellStyle name="xl109 2" xfId="5"/>
    <cellStyle name="xl110" xfId="32"/>
    <cellStyle name="xl111" xfId="33"/>
    <cellStyle name="xl112" xfId="34"/>
    <cellStyle name="xl113" xfId="35"/>
    <cellStyle name="xl114" xfId="36"/>
    <cellStyle name="xl115" xfId="37"/>
    <cellStyle name="xl116" xfId="38"/>
    <cellStyle name="xl117" xfId="39"/>
    <cellStyle name="xl118" xfId="40"/>
    <cellStyle name="xl119" xfId="41"/>
    <cellStyle name="xl120" xfId="42"/>
    <cellStyle name="xl121" xfId="43"/>
    <cellStyle name="xl122" xfId="44"/>
    <cellStyle name="xl123" xfId="45"/>
    <cellStyle name="xl124" xfId="46"/>
    <cellStyle name="xl125" xfId="47"/>
    <cellStyle name="xl126" xfId="48"/>
    <cellStyle name="xl127" xfId="49"/>
    <cellStyle name="xl128" xfId="50"/>
    <cellStyle name="xl129" xfId="51"/>
    <cellStyle name="xl130" xfId="52"/>
    <cellStyle name="xl131" xfId="53"/>
    <cellStyle name="xl132" xfId="54"/>
    <cellStyle name="xl133" xfId="55"/>
    <cellStyle name="xl134" xfId="56"/>
    <cellStyle name="xl135" xfId="57"/>
    <cellStyle name="xl136" xfId="58"/>
    <cellStyle name="xl137" xfId="59"/>
    <cellStyle name="xl138" xfId="60"/>
    <cellStyle name="xl139" xfId="61"/>
    <cellStyle name="xl140" xfId="62"/>
    <cellStyle name="xl141" xfId="63"/>
    <cellStyle name="xl142" xfId="64"/>
    <cellStyle name="xl143" xfId="65"/>
    <cellStyle name="xl144" xfId="66"/>
    <cellStyle name="xl145" xfId="67"/>
    <cellStyle name="xl146" xfId="68"/>
    <cellStyle name="xl147" xfId="69"/>
    <cellStyle name="xl148" xfId="70"/>
    <cellStyle name="xl149" xfId="71"/>
    <cellStyle name="xl150" xfId="72"/>
    <cellStyle name="xl151" xfId="73"/>
    <cellStyle name="xl152" xfId="74"/>
    <cellStyle name="xl153" xfId="75"/>
    <cellStyle name="xl154" xfId="76"/>
    <cellStyle name="xl155" xfId="77"/>
    <cellStyle name="xl156" xfId="78"/>
    <cellStyle name="xl157" xfId="79"/>
    <cellStyle name="xl158" xfId="80"/>
    <cellStyle name="xl159" xfId="81"/>
    <cellStyle name="xl160" xfId="82"/>
    <cellStyle name="xl161" xfId="83"/>
    <cellStyle name="xl162" xfId="84"/>
    <cellStyle name="xl163" xfId="85"/>
    <cellStyle name="xl164" xfId="86"/>
    <cellStyle name="xl165" xfId="87"/>
    <cellStyle name="xl166" xfId="88"/>
    <cellStyle name="xl167" xfId="89"/>
    <cellStyle name="xl168" xfId="90"/>
    <cellStyle name="xl169" xfId="91"/>
    <cellStyle name="xl21" xfId="92"/>
    <cellStyle name="xl22" xfId="93"/>
    <cellStyle name="xl23" xfId="94"/>
    <cellStyle name="xl24" xfId="95"/>
    <cellStyle name="xl25" xfId="96"/>
    <cellStyle name="xl26" xfId="97"/>
    <cellStyle name="xl27" xfId="98"/>
    <cellStyle name="xl28" xfId="99"/>
    <cellStyle name="xl29" xfId="100"/>
    <cellStyle name="xl30" xfId="101"/>
    <cellStyle name="xl31" xfId="102"/>
    <cellStyle name="xl32" xfId="103"/>
    <cellStyle name="xl32 2" xfId="2"/>
    <cellStyle name="xl33" xfId="104"/>
    <cellStyle name="xl33 2" xfId="6"/>
    <cellStyle name="xl34" xfId="105"/>
    <cellStyle name="xl34 2" xfId="7"/>
    <cellStyle name="xl35" xfId="106"/>
    <cellStyle name="xl35 2" xfId="8"/>
    <cellStyle name="xl36" xfId="107"/>
    <cellStyle name="xl37" xfId="108"/>
    <cellStyle name="xl38" xfId="109"/>
    <cellStyle name="xl39" xfId="110"/>
    <cellStyle name="xl40" xfId="111"/>
    <cellStyle name="xl41" xfId="112"/>
    <cellStyle name="xl41 2" xfId="10"/>
    <cellStyle name="xl42" xfId="113"/>
    <cellStyle name="xl43" xfId="114"/>
    <cellStyle name="xl44" xfId="115"/>
    <cellStyle name="xl45" xfId="116"/>
    <cellStyle name="xl45 2" xfId="9"/>
    <cellStyle name="xl46" xfId="117"/>
    <cellStyle name="xl47" xfId="118"/>
    <cellStyle name="xl48" xfId="119"/>
    <cellStyle name="xl49" xfId="120"/>
    <cellStyle name="xl49 2" xfId="4"/>
    <cellStyle name="xl50" xfId="121"/>
    <cellStyle name="xl51" xfId="122"/>
    <cellStyle name="xl52" xfId="123"/>
    <cellStyle name="xl53" xfId="124"/>
    <cellStyle name="xl54" xfId="125"/>
    <cellStyle name="xl55" xfId="126"/>
    <cellStyle name="xl56" xfId="127"/>
    <cellStyle name="xl57" xfId="128"/>
    <cellStyle name="xl58" xfId="129"/>
    <cellStyle name="xl58 2" xfId="177"/>
    <cellStyle name="xl59" xfId="130"/>
    <cellStyle name="xl60" xfId="131"/>
    <cellStyle name="xl61" xfId="132"/>
    <cellStyle name="xl62" xfId="133"/>
    <cellStyle name="xl63" xfId="134"/>
    <cellStyle name="xl64" xfId="135"/>
    <cellStyle name="xl65" xfId="136"/>
    <cellStyle name="xl66" xfId="137"/>
    <cellStyle name="xl67" xfId="138"/>
    <cellStyle name="xl68" xfId="139"/>
    <cellStyle name="xl69" xfId="140"/>
    <cellStyle name="xl70" xfId="141"/>
    <cellStyle name="xl71" xfId="142"/>
    <cellStyle name="xl72" xfId="143"/>
    <cellStyle name="xl73" xfId="144"/>
    <cellStyle name="xl74" xfId="145"/>
    <cellStyle name="xl75" xfId="146"/>
    <cellStyle name="xl76" xfId="147"/>
    <cellStyle name="xl77" xfId="148"/>
    <cellStyle name="xl78" xfId="149"/>
    <cellStyle name="xl79" xfId="150"/>
    <cellStyle name="xl80" xfId="151"/>
    <cellStyle name="xl81" xfId="152"/>
    <cellStyle name="xl82" xfId="153"/>
    <cellStyle name="xl83" xfId="154"/>
    <cellStyle name="xl84" xfId="155"/>
    <cellStyle name="xl85" xfId="156"/>
    <cellStyle name="xl86" xfId="157"/>
    <cellStyle name="xl87" xfId="158"/>
    <cellStyle name="xl88" xfId="159"/>
    <cellStyle name="xl89" xfId="160"/>
    <cellStyle name="xl90" xfId="161"/>
    <cellStyle name="xl91" xfId="162"/>
    <cellStyle name="xl92" xfId="163"/>
    <cellStyle name="xl93" xfId="164"/>
    <cellStyle name="xl94" xfId="165"/>
    <cellStyle name="xl95" xfId="166"/>
    <cellStyle name="xl96" xfId="167"/>
    <cellStyle name="xl97" xfId="168"/>
    <cellStyle name="xl98" xfId="169"/>
    <cellStyle name="xl99" xfId="170"/>
    <cellStyle name="Обычный" xfId="0" builtinId="0"/>
    <cellStyle name="Обычный 10" xfId="188"/>
    <cellStyle name="Обычный 2" xfId="1"/>
    <cellStyle name="Обычный 2 2" xfId="14"/>
    <cellStyle name="Обычный 2 2 2" xfId="171"/>
    <cellStyle name="Обычный 2 2 3" xfId="182"/>
    <cellStyle name="Обычный 2 3" xfId="172"/>
    <cellStyle name="Обычный 3" xfId="15"/>
    <cellStyle name="Обычный 3 2" xfId="16"/>
    <cellStyle name="Обычный 4" xfId="17"/>
    <cellStyle name="Обычный 4 2" xfId="180"/>
    <cellStyle name="Обычный 4 2 2" xfId="189"/>
    <cellStyle name="Обычный 4 3" xfId="183"/>
    <cellStyle name="Обычный 4 4" xfId="184"/>
    <cellStyle name="Обычный 5" xfId="18"/>
    <cellStyle name="Обычный 5 2" xfId="173"/>
    <cellStyle name="Обычный 6" xfId="174"/>
    <cellStyle name="Обычный 6 2" xfId="175"/>
    <cellStyle name="Обычный 6 2 2" xfId="186"/>
    <cellStyle name="Обычный 6 3" xfId="181"/>
    <cellStyle name="Обычный 7" xfId="176"/>
    <cellStyle name="Обычный 8" xfId="178"/>
    <cellStyle name="Обычный 8 2" xfId="187"/>
    <cellStyle name="Обычный 9" xfId="179"/>
    <cellStyle name="Обычный_ноябрь 2003" xfId="18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7"/>
  <sheetViews>
    <sheetView tabSelected="1" zoomScale="80" zoomScaleNormal="80" workbookViewId="0">
      <selection activeCell="C4" sqref="C4:D4"/>
    </sheetView>
  </sheetViews>
  <sheetFormatPr defaultColWidth="9" defaultRowHeight="14.25" x14ac:dyDescent="0.2"/>
  <cols>
    <col min="1" max="1" width="23.375" style="88" customWidth="1"/>
    <col min="2" max="2" width="56.625" style="171" customWidth="1"/>
    <col min="3" max="3" width="13.25" style="205" customWidth="1"/>
    <col min="4" max="4" width="12.875" style="173" customWidth="1"/>
    <col min="5" max="5" width="6.625" style="88" customWidth="1"/>
    <col min="6" max="6" width="25" style="88" customWidth="1"/>
    <col min="7" max="7" width="18" style="88" customWidth="1"/>
    <col min="8" max="16384" width="9" style="88"/>
  </cols>
  <sheetData>
    <row r="1" spans="1:5" ht="15" x14ac:dyDescent="0.25">
      <c r="A1" s="153"/>
      <c r="B1" s="154"/>
      <c r="D1" s="174" t="s">
        <v>137</v>
      </c>
    </row>
    <row r="2" spans="1:5" ht="15" x14ac:dyDescent="0.25">
      <c r="A2" s="153"/>
      <c r="B2" s="154"/>
      <c r="D2" s="174" t="s">
        <v>138</v>
      </c>
    </row>
    <row r="3" spans="1:5" ht="15" x14ac:dyDescent="0.25">
      <c r="A3" s="153"/>
      <c r="B3" s="154"/>
      <c r="D3" s="174" t="s">
        <v>91</v>
      </c>
    </row>
    <row r="4" spans="1:5" ht="15" x14ac:dyDescent="0.25">
      <c r="A4" s="153"/>
      <c r="B4" s="154"/>
      <c r="C4" s="220" t="s">
        <v>1154</v>
      </c>
      <c r="D4" s="220"/>
    </row>
    <row r="5" spans="1:5" ht="15" x14ac:dyDescent="0.25">
      <c r="A5" s="153"/>
      <c r="B5" s="154"/>
      <c r="C5" s="214"/>
      <c r="D5" s="214"/>
    </row>
    <row r="6" spans="1:5" ht="15.75" x14ac:dyDescent="0.2">
      <c r="A6" s="218" t="s">
        <v>1148</v>
      </c>
      <c r="B6" s="218"/>
      <c r="C6" s="218"/>
      <c r="D6" s="218"/>
      <c r="E6" s="155"/>
    </row>
    <row r="7" spans="1:5" ht="15.75" x14ac:dyDescent="0.2">
      <c r="A7" s="219"/>
      <c r="B7" s="219"/>
      <c r="C7" s="219"/>
      <c r="D7" s="219"/>
    </row>
    <row r="8" spans="1:5" ht="15" x14ac:dyDescent="0.2">
      <c r="A8" s="156"/>
      <c r="B8" s="157"/>
      <c r="C8" s="206"/>
      <c r="D8" s="175" t="s">
        <v>634</v>
      </c>
    </row>
    <row r="9" spans="1:5" ht="25.5" x14ac:dyDescent="0.2">
      <c r="A9" s="158" t="s">
        <v>148</v>
      </c>
      <c r="B9" s="82" t="s">
        <v>0</v>
      </c>
      <c r="C9" s="82" t="s">
        <v>147</v>
      </c>
      <c r="D9" s="176" t="s">
        <v>139</v>
      </c>
    </row>
    <row r="10" spans="1:5" s="103" customFormat="1" x14ac:dyDescent="0.2">
      <c r="A10" s="159"/>
      <c r="B10" s="160" t="s">
        <v>687</v>
      </c>
      <c r="C10" s="207">
        <f>C11+C136</f>
        <v>12395909.4</v>
      </c>
      <c r="D10" s="177">
        <f>D11+D136</f>
        <v>11665334.5</v>
      </c>
    </row>
    <row r="11" spans="1:5" s="103" customFormat="1" x14ac:dyDescent="0.2">
      <c r="A11" s="159"/>
      <c r="B11" s="161" t="s">
        <v>633</v>
      </c>
      <c r="C11" s="207">
        <f>C12+C31+C36+C62+C76+C82+C92+C97+C100+C109+C134</f>
        <v>3697938.5999999996</v>
      </c>
      <c r="D11" s="177">
        <f>D12+D31+D36+D62+D76+D82+D92+D97+D100+D109+D134</f>
        <v>3839095.3</v>
      </c>
    </row>
    <row r="12" spans="1:5" s="103" customFormat="1" x14ac:dyDescent="0.2">
      <c r="A12" s="159" t="s">
        <v>686</v>
      </c>
      <c r="B12" s="160" t="s">
        <v>685</v>
      </c>
      <c r="C12" s="207">
        <f>SUM(C13:C30)</f>
        <v>1709456</v>
      </c>
      <c r="D12" s="177">
        <f>SUM(D13:D30)</f>
        <v>1716684.0999999999</v>
      </c>
    </row>
    <row r="13" spans="1:5" ht="76.5" x14ac:dyDescent="0.2">
      <c r="A13" s="83" t="s">
        <v>688</v>
      </c>
      <c r="B13" s="162" t="s">
        <v>581</v>
      </c>
      <c r="C13" s="208">
        <v>1529569.1</v>
      </c>
      <c r="D13" s="178">
        <v>1516938.7</v>
      </c>
    </row>
    <row r="14" spans="1:5" ht="63.75" x14ac:dyDescent="0.2">
      <c r="A14" s="83" t="s">
        <v>689</v>
      </c>
      <c r="B14" s="162" t="s">
        <v>582</v>
      </c>
      <c r="C14" s="208"/>
      <c r="D14" s="178">
        <v>1317.9</v>
      </c>
    </row>
    <row r="15" spans="1:5" ht="63.75" x14ac:dyDescent="0.2">
      <c r="A15" s="83" t="s">
        <v>690</v>
      </c>
      <c r="B15" s="162" t="s">
        <v>583</v>
      </c>
      <c r="C15" s="208"/>
      <c r="D15" s="178">
        <v>0.1</v>
      </c>
    </row>
    <row r="16" spans="1:5" ht="76.5" x14ac:dyDescent="0.2">
      <c r="A16" s="83" t="s">
        <v>691</v>
      </c>
      <c r="B16" s="162" t="s">
        <v>584</v>
      </c>
      <c r="C16" s="208"/>
      <c r="D16" s="178">
        <v>556.4</v>
      </c>
    </row>
    <row r="17" spans="1:4" ht="51" x14ac:dyDescent="0.2">
      <c r="A17" s="83" t="s">
        <v>877</v>
      </c>
      <c r="B17" s="162" t="s">
        <v>585</v>
      </c>
      <c r="C17" s="208"/>
      <c r="D17" s="178">
        <v>33.9</v>
      </c>
    </row>
    <row r="18" spans="1:4" ht="76.5" x14ac:dyDescent="0.2">
      <c r="A18" s="83" t="s">
        <v>878</v>
      </c>
      <c r="B18" s="162" t="s">
        <v>879</v>
      </c>
      <c r="C18" s="208"/>
      <c r="D18" s="178">
        <v>-0.3</v>
      </c>
    </row>
    <row r="19" spans="1:4" ht="102" x14ac:dyDescent="0.2">
      <c r="A19" s="83" t="s">
        <v>880</v>
      </c>
      <c r="B19" s="162" t="s">
        <v>586</v>
      </c>
      <c r="C19" s="208">
        <v>69386.899999999994</v>
      </c>
      <c r="D19" s="178">
        <v>65885.899999999994</v>
      </c>
    </row>
    <row r="20" spans="1:4" ht="76.5" x14ac:dyDescent="0.2">
      <c r="A20" s="83" t="s">
        <v>881</v>
      </c>
      <c r="B20" s="162" t="s">
        <v>587</v>
      </c>
      <c r="C20" s="208"/>
      <c r="D20" s="178">
        <v>330.9</v>
      </c>
    </row>
    <row r="21" spans="1:4" ht="102" x14ac:dyDescent="0.2">
      <c r="A21" s="83" t="s">
        <v>882</v>
      </c>
      <c r="B21" s="162" t="s">
        <v>588</v>
      </c>
      <c r="C21" s="208"/>
      <c r="D21" s="178">
        <v>56.1</v>
      </c>
    </row>
    <row r="22" spans="1:4" ht="76.5" x14ac:dyDescent="0.2">
      <c r="A22" s="83" t="s">
        <v>883</v>
      </c>
      <c r="B22" s="162" t="s">
        <v>589</v>
      </c>
      <c r="C22" s="208"/>
      <c r="D22" s="178">
        <v>-0.1</v>
      </c>
    </row>
    <row r="23" spans="1:4" ht="51" x14ac:dyDescent="0.2">
      <c r="A23" s="83" t="s">
        <v>884</v>
      </c>
      <c r="B23" s="162" t="s">
        <v>590</v>
      </c>
      <c r="C23" s="208">
        <v>30000</v>
      </c>
      <c r="D23" s="178">
        <v>31955.3</v>
      </c>
    </row>
    <row r="24" spans="1:4" ht="38.25" x14ac:dyDescent="0.2">
      <c r="A24" s="83" t="s">
        <v>885</v>
      </c>
      <c r="B24" s="162" t="s">
        <v>591</v>
      </c>
      <c r="C24" s="208"/>
      <c r="D24" s="178">
        <v>193.6</v>
      </c>
    </row>
    <row r="25" spans="1:4" ht="51" x14ac:dyDescent="0.2">
      <c r="A25" s="83" t="s">
        <v>886</v>
      </c>
      <c r="B25" s="162" t="s">
        <v>592</v>
      </c>
      <c r="C25" s="208"/>
      <c r="D25" s="178">
        <v>47</v>
      </c>
    </row>
    <row r="26" spans="1:4" ht="38.25" x14ac:dyDescent="0.2">
      <c r="A26" s="83" t="s">
        <v>887</v>
      </c>
      <c r="B26" s="162" t="s">
        <v>593</v>
      </c>
      <c r="C26" s="208"/>
      <c r="D26" s="178">
        <v>0</v>
      </c>
    </row>
    <row r="27" spans="1:4" ht="76.5" x14ac:dyDescent="0.2">
      <c r="A27" s="83" t="s">
        <v>692</v>
      </c>
      <c r="B27" s="162" t="s">
        <v>594</v>
      </c>
      <c r="C27" s="208">
        <v>15200</v>
      </c>
      <c r="D27" s="178">
        <v>16545.599999999999</v>
      </c>
    </row>
    <row r="28" spans="1:4" ht="89.25" x14ac:dyDescent="0.2">
      <c r="A28" s="83" t="s">
        <v>1117</v>
      </c>
      <c r="B28" s="162" t="s">
        <v>1120</v>
      </c>
      <c r="C28" s="208">
        <v>65300</v>
      </c>
      <c r="D28" s="178">
        <v>82749.2</v>
      </c>
    </row>
    <row r="29" spans="1:4" ht="76.5" x14ac:dyDescent="0.2">
      <c r="A29" s="83" t="s">
        <v>1118</v>
      </c>
      <c r="B29" s="162" t="s">
        <v>1121</v>
      </c>
      <c r="C29" s="208"/>
      <c r="D29" s="178">
        <v>35.6</v>
      </c>
    </row>
    <row r="30" spans="1:4" ht="63.75" x14ac:dyDescent="0.2">
      <c r="A30" s="83" t="s">
        <v>1119</v>
      </c>
      <c r="B30" s="162" t="s">
        <v>1122</v>
      </c>
      <c r="C30" s="208"/>
      <c r="D30" s="178">
        <v>38.299999999999997</v>
      </c>
    </row>
    <row r="31" spans="1:4" s="103" customFormat="1" ht="25.5" x14ac:dyDescent="0.2">
      <c r="A31" s="163" t="s">
        <v>684</v>
      </c>
      <c r="B31" s="164" t="s">
        <v>683</v>
      </c>
      <c r="C31" s="209">
        <f>SUM(C32:C35)</f>
        <v>12965.3</v>
      </c>
      <c r="D31" s="179">
        <f>SUM(D32:D35)</f>
        <v>13154.199999999999</v>
      </c>
    </row>
    <row r="32" spans="1:4" ht="76.5" x14ac:dyDescent="0.2">
      <c r="A32" s="83" t="s">
        <v>693</v>
      </c>
      <c r="B32" s="162" t="s">
        <v>888</v>
      </c>
      <c r="C32" s="208">
        <v>5978.7</v>
      </c>
      <c r="D32" s="178">
        <v>6072.8</v>
      </c>
    </row>
    <row r="33" spans="1:4" ht="89.25" x14ac:dyDescent="0.2">
      <c r="A33" s="83" t="s">
        <v>694</v>
      </c>
      <c r="B33" s="162" t="s">
        <v>889</v>
      </c>
      <c r="C33" s="208">
        <v>57.4</v>
      </c>
      <c r="D33" s="178">
        <v>42.7</v>
      </c>
    </row>
    <row r="34" spans="1:4" ht="76.5" x14ac:dyDescent="0.2">
      <c r="A34" s="83" t="s">
        <v>695</v>
      </c>
      <c r="B34" s="162" t="s">
        <v>890</v>
      </c>
      <c r="C34" s="208">
        <v>8133.3</v>
      </c>
      <c r="D34" s="178">
        <v>8074.3</v>
      </c>
    </row>
    <row r="35" spans="1:4" ht="76.5" x14ac:dyDescent="0.2">
      <c r="A35" s="83" t="s">
        <v>696</v>
      </c>
      <c r="B35" s="162" t="s">
        <v>891</v>
      </c>
      <c r="C35" s="208">
        <v>-1204.0999999999999</v>
      </c>
      <c r="D35" s="178">
        <v>-1035.5999999999999</v>
      </c>
    </row>
    <row r="36" spans="1:4" s="103" customFormat="1" ht="12.75" x14ac:dyDescent="0.2">
      <c r="A36" s="163" t="s">
        <v>682</v>
      </c>
      <c r="B36" s="164" t="s">
        <v>681</v>
      </c>
      <c r="C36" s="209">
        <f>C37+C46+C54+C58</f>
        <v>502567.4</v>
      </c>
      <c r="D36" s="179">
        <f>D37+D46+D54+D58</f>
        <v>509965.99999999994</v>
      </c>
    </row>
    <row r="37" spans="1:4" s="103" customFormat="1" ht="25.5" x14ac:dyDescent="0.2">
      <c r="A37" s="163" t="s">
        <v>680</v>
      </c>
      <c r="B37" s="164" t="s">
        <v>748</v>
      </c>
      <c r="C37" s="209">
        <f>SUM(C38:C45)</f>
        <v>369312</v>
      </c>
      <c r="D37" s="179">
        <f>SUM(D38:D45)</f>
        <v>370746.99999999994</v>
      </c>
    </row>
    <row r="38" spans="1:4" ht="38.25" x14ac:dyDescent="0.2">
      <c r="A38" s="83" t="s">
        <v>697</v>
      </c>
      <c r="B38" s="162" t="s">
        <v>595</v>
      </c>
      <c r="C38" s="208">
        <v>232152.2</v>
      </c>
      <c r="D38" s="178">
        <v>229451.2</v>
      </c>
    </row>
    <row r="39" spans="1:4" ht="25.5" x14ac:dyDescent="0.2">
      <c r="A39" s="83" t="s">
        <v>698</v>
      </c>
      <c r="B39" s="162" t="s">
        <v>596</v>
      </c>
      <c r="C39" s="208"/>
      <c r="D39" s="178">
        <v>1227.2</v>
      </c>
    </row>
    <row r="40" spans="1:4" ht="51" x14ac:dyDescent="0.2">
      <c r="A40" s="83" t="s">
        <v>699</v>
      </c>
      <c r="B40" s="162" t="s">
        <v>597</v>
      </c>
      <c r="C40" s="208"/>
      <c r="D40" s="178">
        <v>22.8</v>
      </c>
    </row>
    <row r="41" spans="1:4" ht="25.5" x14ac:dyDescent="0.2">
      <c r="A41" s="83" t="s">
        <v>700</v>
      </c>
      <c r="B41" s="162" t="s">
        <v>598</v>
      </c>
      <c r="C41" s="208"/>
      <c r="D41" s="178">
        <v>104.6</v>
      </c>
    </row>
    <row r="42" spans="1:4" ht="63.75" x14ac:dyDescent="0.2">
      <c r="A42" s="83" t="s">
        <v>701</v>
      </c>
      <c r="B42" s="162" t="s">
        <v>599</v>
      </c>
      <c r="C42" s="208">
        <v>137159.79999999999</v>
      </c>
      <c r="D42" s="178">
        <v>138516.29999999999</v>
      </c>
    </row>
    <row r="43" spans="1:4" ht="51" x14ac:dyDescent="0.2">
      <c r="A43" s="83" t="s">
        <v>702</v>
      </c>
      <c r="B43" s="162" t="s">
        <v>600</v>
      </c>
      <c r="C43" s="208"/>
      <c r="D43" s="178">
        <v>1356.5</v>
      </c>
    </row>
    <row r="44" spans="1:4" ht="63.75" x14ac:dyDescent="0.2">
      <c r="A44" s="83" t="s">
        <v>892</v>
      </c>
      <c r="B44" s="162" t="s">
        <v>601</v>
      </c>
      <c r="C44" s="208"/>
      <c r="D44" s="178">
        <v>62.6</v>
      </c>
    </row>
    <row r="45" spans="1:4" ht="51" x14ac:dyDescent="0.2">
      <c r="A45" s="83" t="s">
        <v>703</v>
      </c>
      <c r="B45" s="162" t="s">
        <v>602</v>
      </c>
      <c r="C45" s="208"/>
      <c r="D45" s="178">
        <v>5.8</v>
      </c>
    </row>
    <row r="46" spans="1:4" ht="12.75" x14ac:dyDescent="0.2">
      <c r="A46" s="163" t="s">
        <v>1123</v>
      </c>
      <c r="B46" s="164" t="s">
        <v>679</v>
      </c>
      <c r="C46" s="209">
        <f>SUM(C47:C53)</f>
        <v>55731.399999999994</v>
      </c>
      <c r="D46" s="179">
        <f>SUM(D47:D53)</f>
        <v>55185.2</v>
      </c>
    </row>
    <row r="47" spans="1:4" ht="38.25" x14ac:dyDescent="0.2">
      <c r="A47" s="83" t="s">
        <v>704</v>
      </c>
      <c r="B47" s="162" t="s">
        <v>603</v>
      </c>
      <c r="C47" s="208">
        <v>55729.7</v>
      </c>
      <c r="D47" s="178">
        <v>54320.1</v>
      </c>
    </row>
    <row r="48" spans="1:4" ht="25.5" x14ac:dyDescent="0.2">
      <c r="A48" s="83" t="s">
        <v>705</v>
      </c>
      <c r="B48" s="162" t="s">
        <v>604</v>
      </c>
      <c r="C48" s="208"/>
      <c r="D48" s="178">
        <v>672.3</v>
      </c>
    </row>
    <row r="49" spans="1:4" ht="25.5" x14ac:dyDescent="0.2">
      <c r="A49" s="83" t="s">
        <v>893</v>
      </c>
      <c r="B49" s="162" t="s">
        <v>894</v>
      </c>
      <c r="C49" s="208"/>
      <c r="D49" s="178">
        <v>0</v>
      </c>
    </row>
    <row r="50" spans="1:4" ht="38.25" x14ac:dyDescent="0.2">
      <c r="A50" s="83" t="s">
        <v>706</v>
      </c>
      <c r="B50" s="162" t="s">
        <v>605</v>
      </c>
      <c r="C50" s="208"/>
      <c r="D50" s="178">
        <v>189.1</v>
      </c>
    </row>
    <row r="51" spans="1:4" ht="25.5" x14ac:dyDescent="0.2">
      <c r="A51" s="83" t="s">
        <v>707</v>
      </c>
      <c r="B51" s="162" t="s">
        <v>606</v>
      </c>
      <c r="C51" s="208"/>
      <c r="D51" s="182">
        <v>0</v>
      </c>
    </row>
    <row r="52" spans="1:4" ht="51" x14ac:dyDescent="0.2">
      <c r="A52" s="83" t="s">
        <v>708</v>
      </c>
      <c r="B52" s="162" t="s">
        <v>607</v>
      </c>
      <c r="C52" s="208">
        <v>1.7</v>
      </c>
      <c r="D52" s="178">
        <v>-39.9</v>
      </c>
    </row>
    <row r="53" spans="1:4" ht="38.25" x14ac:dyDescent="0.2">
      <c r="A53" s="83" t="s">
        <v>709</v>
      </c>
      <c r="B53" s="162" t="s">
        <v>608</v>
      </c>
      <c r="C53" s="208"/>
      <c r="D53" s="178">
        <v>43.6</v>
      </c>
    </row>
    <row r="54" spans="1:4" s="103" customFormat="1" ht="12.75" x14ac:dyDescent="0.2">
      <c r="A54" s="163" t="s">
        <v>678</v>
      </c>
      <c r="B54" s="164" t="s">
        <v>677</v>
      </c>
      <c r="C54" s="209">
        <f>SUM(C55:C57)</f>
        <v>5261</v>
      </c>
      <c r="D54" s="179">
        <f>SUM(D55:D57)</f>
        <v>5368.3</v>
      </c>
    </row>
    <row r="55" spans="1:4" ht="38.25" x14ac:dyDescent="0.2">
      <c r="A55" s="83" t="s">
        <v>895</v>
      </c>
      <c r="B55" s="162" t="s">
        <v>609</v>
      </c>
      <c r="C55" s="208">
        <v>5261</v>
      </c>
      <c r="D55" s="178">
        <v>5352.1</v>
      </c>
    </row>
    <row r="56" spans="1:4" ht="12.75" x14ac:dyDescent="0.2">
      <c r="A56" s="83" t="s">
        <v>710</v>
      </c>
      <c r="B56" s="162" t="s">
        <v>610</v>
      </c>
      <c r="C56" s="208"/>
      <c r="D56" s="178">
        <v>14.8</v>
      </c>
    </row>
    <row r="57" spans="1:4" ht="38.25" x14ac:dyDescent="0.2">
      <c r="A57" s="83" t="s">
        <v>711</v>
      </c>
      <c r="B57" s="162" t="s">
        <v>611</v>
      </c>
      <c r="C57" s="208"/>
      <c r="D57" s="178">
        <v>1.4</v>
      </c>
    </row>
    <row r="58" spans="1:4" s="103" customFormat="1" ht="25.5" x14ac:dyDescent="0.2">
      <c r="A58" s="163" t="s">
        <v>676</v>
      </c>
      <c r="B58" s="164" t="s">
        <v>749</v>
      </c>
      <c r="C58" s="209">
        <f>SUM(C59:C61)</f>
        <v>72263</v>
      </c>
      <c r="D58" s="179">
        <f>SUM(D59:D61)</f>
        <v>78665.5</v>
      </c>
    </row>
    <row r="59" spans="1:4" ht="51" x14ac:dyDescent="0.2">
      <c r="A59" s="83" t="s">
        <v>712</v>
      </c>
      <c r="B59" s="162" t="s">
        <v>612</v>
      </c>
      <c r="C59" s="208">
        <v>72263</v>
      </c>
      <c r="D59" s="178">
        <v>78071.600000000006</v>
      </c>
    </row>
    <row r="60" spans="1:4" ht="38.25" x14ac:dyDescent="0.2">
      <c r="A60" s="83" t="s">
        <v>713</v>
      </c>
      <c r="B60" s="162" t="s">
        <v>613</v>
      </c>
      <c r="C60" s="208"/>
      <c r="D60" s="178">
        <v>557.4</v>
      </c>
    </row>
    <row r="61" spans="1:4" ht="38.25" x14ac:dyDescent="0.2">
      <c r="A61" s="83" t="s">
        <v>714</v>
      </c>
      <c r="B61" s="162" t="s">
        <v>614</v>
      </c>
      <c r="C61" s="208"/>
      <c r="D61" s="178">
        <v>36.5</v>
      </c>
    </row>
    <row r="62" spans="1:4" s="103" customFormat="1" ht="12.75" x14ac:dyDescent="0.2">
      <c r="A62" s="163" t="s">
        <v>675</v>
      </c>
      <c r="B62" s="164" t="s">
        <v>674</v>
      </c>
      <c r="C62" s="209">
        <f>C63+C66</f>
        <v>638181.80000000005</v>
      </c>
      <c r="D62" s="179">
        <f>D63+D66</f>
        <v>649470.30000000005</v>
      </c>
    </row>
    <row r="63" spans="1:4" s="103" customFormat="1" ht="12.75" x14ac:dyDescent="0.2">
      <c r="A63" s="163" t="s">
        <v>673</v>
      </c>
      <c r="B63" s="164" t="s">
        <v>750</v>
      </c>
      <c r="C63" s="209">
        <f>C64+C65</f>
        <v>291450.8</v>
      </c>
      <c r="D63" s="179">
        <f>SUM(D64:D65)</f>
        <v>293770.7</v>
      </c>
    </row>
    <row r="64" spans="1:4" ht="51" x14ac:dyDescent="0.2">
      <c r="A64" s="83" t="s">
        <v>715</v>
      </c>
      <c r="B64" s="162" t="s">
        <v>615</v>
      </c>
      <c r="C64" s="208">
        <v>291450.8</v>
      </c>
      <c r="D64" s="178">
        <v>292766.8</v>
      </c>
    </row>
    <row r="65" spans="1:6" ht="38.25" x14ac:dyDescent="0.2">
      <c r="A65" s="83" t="s">
        <v>716</v>
      </c>
      <c r="B65" s="162" t="s">
        <v>616</v>
      </c>
      <c r="C65" s="208"/>
      <c r="D65" s="178">
        <v>1003.9</v>
      </c>
    </row>
    <row r="66" spans="1:6" s="103" customFormat="1" ht="12.75" x14ac:dyDescent="0.2">
      <c r="A66" s="163" t="s">
        <v>672</v>
      </c>
      <c r="B66" s="164" t="s">
        <v>671</v>
      </c>
      <c r="C66" s="209">
        <f>C67+C72</f>
        <v>346731</v>
      </c>
      <c r="D66" s="179">
        <f>D67+D72</f>
        <v>355699.60000000003</v>
      </c>
      <c r="E66" s="165"/>
      <c r="F66" s="165"/>
    </row>
    <row r="67" spans="1:6" ht="12.75" x14ac:dyDescent="0.2">
      <c r="A67" s="83" t="s">
        <v>670</v>
      </c>
      <c r="B67" s="162" t="s">
        <v>669</v>
      </c>
      <c r="C67" s="208">
        <v>260062</v>
      </c>
      <c r="D67" s="178">
        <f>SUM(D68:D71)</f>
        <v>260454.00000000003</v>
      </c>
      <c r="E67" s="90"/>
      <c r="F67" s="90"/>
    </row>
    <row r="68" spans="1:6" ht="51" x14ac:dyDescent="0.2">
      <c r="A68" s="83" t="s">
        <v>717</v>
      </c>
      <c r="B68" s="162" t="s">
        <v>617</v>
      </c>
      <c r="C68" s="208"/>
      <c r="D68" s="178">
        <v>257686.2</v>
      </c>
      <c r="E68" s="90"/>
      <c r="F68" s="90"/>
    </row>
    <row r="69" spans="1:6" ht="38.25" x14ac:dyDescent="0.2">
      <c r="A69" s="83" t="s">
        <v>896</v>
      </c>
      <c r="B69" s="162" t="s">
        <v>618</v>
      </c>
      <c r="C69" s="208"/>
      <c r="D69" s="178">
        <v>2700.9</v>
      </c>
      <c r="E69" s="90"/>
      <c r="F69" s="90"/>
    </row>
    <row r="70" spans="1:6" ht="51" x14ac:dyDescent="0.2">
      <c r="A70" s="83" t="s">
        <v>718</v>
      </c>
      <c r="B70" s="162" t="s">
        <v>619</v>
      </c>
      <c r="C70" s="208"/>
      <c r="D70" s="178">
        <v>63.7</v>
      </c>
      <c r="E70" s="90"/>
      <c r="F70" s="90"/>
    </row>
    <row r="71" spans="1:6" ht="25.5" x14ac:dyDescent="0.2">
      <c r="A71" s="83" t="s">
        <v>719</v>
      </c>
      <c r="B71" s="162" t="s">
        <v>620</v>
      </c>
      <c r="C71" s="208"/>
      <c r="D71" s="178">
        <v>3.2</v>
      </c>
      <c r="E71" s="90"/>
      <c r="F71" s="90"/>
    </row>
    <row r="72" spans="1:6" ht="12.75" x14ac:dyDescent="0.2">
      <c r="A72" s="83" t="s">
        <v>668</v>
      </c>
      <c r="B72" s="162" t="s">
        <v>667</v>
      </c>
      <c r="C72" s="208">
        <v>86669</v>
      </c>
      <c r="D72" s="178">
        <f>SUM(D73:D75)</f>
        <v>95245.6</v>
      </c>
    </row>
    <row r="73" spans="1:6" ht="51" x14ac:dyDescent="0.2">
      <c r="A73" s="83" t="s">
        <v>720</v>
      </c>
      <c r="B73" s="162" t="s">
        <v>621</v>
      </c>
      <c r="C73" s="208"/>
      <c r="D73" s="178">
        <v>94730.4</v>
      </c>
    </row>
    <row r="74" spans="1:6" ht="38.25" x14ac:dyDescent="0.2">
      <c r="A74" s="83" t="s">
        <v>721</v>
      </c>
      <c r="B74" s="162" t="s">
        <v>622</v>
      </c>
      <c r="C74" s="208"/>
      <c r="D74" s="178">
        <v>515.6</v>
      </c>
    </row>
    <row r="75" spans="1:6" ht="51" x14ac:dyDescent="0.2">
      <c r="A75" s="83" t="s">
        <v>722</v>
      </c>
      <c r="B75" s="162" t="s">
        <v>623</v>
      </c>
      <c r="C75" s="208"/>
      <c r="D75" s="178">
        <v>-0.4</v>
      </c>
    </row>
    <row r="76" spans="1:6" s="103" customFormat="1" ht="12.75" x14ac:dyDescent="0.2">
      <c r="A76" s="163" t="s">
        <v>666</v>
      </c>
      <c r="B76" s="164" t="s">
        <v>665</v>
      </c>
      <c r="C76" s="209">
        <f>SUM(C77:C81)</f>
        <v>55147.8</v>
      </c>
      <c r="D76" s="179">
        <f>SUM(D77:D81)</f>
        <v>55869.80000000001</v>
      </c>
    </row>
    <row r="77" spans="1:6" ht="51" x14ac:dyDescent="0.2">
      <c r="A77" s="83" t="s">
        <v>1124</v>
      </c>
      <c r="B77" s="162" t="s">
        <v>1127</v>
      </c>
      <c r="C77" s="208">
        <v>54868</v>
      </c>
      <c r="D77" s="178">
        <v>53638.3</v>
      </c>
    </row>
    <row r="78" spans="1:6" ht="51" x14ac:dyDescent="0.2">
      <c r="A78" s="83" t="s">
        <v>1125</v>
      </c>
      <c r="B78" s="162" t="s">
        <v>1128</v>
      </c>
      <c r="C78" s="208"/>
      <c r="D78" s="178">
        <v>1899.8</v>
      </c>
    </row>
    <row r="79" spans="1:6" ht="38.25" x14ac:dyDescent="0.2">
      <c r="A79" s="83" t="s">
        <v>1126</v>
      </c>
      <c r="B79" s="162" t="s">
        <v>1129</v>
      </c>
      <c r="C79" s="208"/>
      <c r="D79" s="178">
        <v>49.9</v>
      </c>
    </row>
    <row r="80" spans="1:6" ht="38.25" x14ac:dyDescent="0.2">
      <c r="A80" s="83" t="s">
        <v>723</v>
      </c>
      <c r="B80" s="162" t="s">
        <v>897</v>
      </c>
      <c r="C80" s="208">
        <v>85</v>
      </c>
      <c r="D80" s="178">
        <v>85</v>
      </c>
    </row>
    <row r="81" spans="1:4" ht="76.5" x14ac:dyDescent="0.2">
      <c r="A81" s="83" t="s">
        <v>724</v>
      </c>
      <c r="B81" s="162" t="s">
        <v>898</v>
      </c>
      <c r="C81" s="208">
        <v>194.8</v>
      </c>
      <c r="D81" s="178">
        <v>196.8</v>
      </c>
    </row>
    <row r="82" spans="1:4" ht="25.5" x14ac:dyDescent="0.2">
      <c r="A82" s="163" t="s">
        <v>664</v>
      </c>
      <c r="B82" s="164" t="s">
        <v>663</v>
      </c>
      <c r="C82" s="209">
        <f>SUM(C83:C91)</f>
        <v>367830.99999999994</v>
      </c>
      <c r="D82" s="179">
        <f>SUM(D83:D91)</f>
        <v>392165.50000000006</v>
      </c>
    </row>
    <row r="83" spans="1:4" ht="51" x14ac:dyDescent="0.2">
      <c r="A83" s="83" t="s">
        <v>725</v>
      </c>
      <c r="B83" s="162" t="s">
        <v>149</v>
      </c>
      <c r="C83" s="208">
        <v>129000</v>
      </c>
      <c r="D83" s="178">
        <v>145671.79999999999</v>
      </c>
    </row>
    <row r="84" spans="1:4" ht="51" x14ac:dyDescent="0.2">
      <c r="A84" s="83" t="s">
        <v>726</v>
      </c>
      <c r="B84" s="162" t="s">
        <v>624</v>
      </c>
      <c r="C84" s="208">
        <v>22600</v>
      </c>
      <c r="D84" s="178">
        <v>26936.7</v>
      </c>
    </row>
    <row r="85" spans="1:4" ht="51" x14ac:dyDescent="0.2">
      <c r="A85" s="83" t="s">
        <v>727</v>
      </c>
      <c r="B85" s="162" t="s">
        <v>150</v>
      </c>
      <c r="C85" s="208">
        <v>1084.0999999999999</v>
      </c>
      <c r="D85" s="178">
        <v>1264.7</v>
      </c>
    </row>
    <row r="86" spans="1:4" ht="25.5" x14ac:dyDescent="0.2">
      <c r="A86" s="83" t="s">
        <v>899</v>
      </c>
      <c r="B86" s="162" t="s">
        <v>625</v>
      </c>
      <c r="C86" s="208">
        <v>178462</v>
      </c>
      <c r="D86" s="178">
        <v>181782.5</v>
      </c>
    </row>
    <row r="87" spans="1:4" ht="76.5" x14ac:dyDescent="0.2">
      <c r="A87" s="83" t="s">
        <v>900</v>
      </c>
      <c r="B87" s="162" t="s">
        <v>151</v>
      </c>
      <c r="C87" s="208">
        <v>13</v>
      </c>
      <c r="D87" s="178">
        <v>13.2</v>
      </c>
    </row>
    <row r="88" spans="1:4" ht="63.75" x14ac:dyDescent="0.2">
      <c r="A88" s="83" t="s">
        <v>728</v>
      </c>
      <c r="B88" s="162" t="s">
        <v>152</v>
      </c>
      <c r="C88" s="208">
        <v>92</v>
      </c>
      <c r="D88" s="178">
        <v>130.19999999999999</v>
      </c>
    </row>
    <row r="89" spans="1:4" ht="38.25" x14ac:dyDescent="0.2">
      <c r="A89" s="83" t="s">
        <v>901</v>
      </c>
      <c r="B89" s="162" t="s">
        <v>751</v>
      </c>
      <c r="C89" s="208">
        <v>7459.5</v>
      </c>
      <c r="D89" s="178">
        <v>7487.7</v>
      </c>
    </row>
    <row r="90" spans="1:4" ht="25.5" x14ac:dyDescent="0.2">
      <c r="A90" s="83" t="s">
        <v>729</v>
      </c>
      <c r="B90" s="162" t="s">
        <v>626</v>
      </c>
      <c r="C90" s="208">
        <v>752.6</v>
      </c>
      <c r="D90" s="178">
        <v>809.2</v>
      </c>
    </row>
    <row r="91" spans="1:4" ht="51" x14ac:dyDescent="0.2">
      <c r="A91" s="83" t="s">
        <v>730</v>
      </c>
      <c r="B91" s="162" t="s">
        <v>153</v>
      </c>
      <c r="C91" s="208">
        <v>28367.8</v>
      </c>
      <c r="D91" s="178">
        <v>28069.5</v>
      </c>
    </row>
    <row r="92" spans="1:4" ht="12.75" x14ac:dyDescent="0.2">
      <c r="A92" s="163" t="s">
        <v>662</v>
      </c>
      <c r="B92" s="164" t="s">
        <v>661</v>
      </c>
      <c r="C92" s="209">
        <f>SUM(C93:C96)</f>
        <v>25695.199999999997</v>
      </c>
      <c r="D92" s="179">
        <f>SUM(D93:D96)</f>
        <v>25765.799999999996</v>
      </c>
    </row>
    <row r="93" spans="1:4" ht="51" x14ac:dyDescent="0.2">
      <c r="A93" s="83" t="s">
        <v>731</v>
      </c>
      <c r="B93" s="162" t="s">
        <v>627</v>
      </c>
      <c r="C93" s="210">
        <v>7692</v>
      </c>
      <c r="D93" s="178">
        <v>7693.2</v>
      </c>
    </row>
    <row r="94" spans="1:4" ht="38.25" x14ac:dyDescent="0.2">
      <c r="A94" s="83" t="s">
        <v>732</v>
      </c>
      <c r="B94" s="162" t="s">
        <v>628</v>
      </c>
      <c r="C94" s="208">
        <v>354.3</v>
      </c>
      <c r="D94" s="178">
        <v>362.9</v>
      </c>
    </row>
    <row r="95" spans="1:4" ht="38.25" x14ac:dyDescent="0.2">
      <c r="A95" s="83" t="s">
        <v>733</v>
      </c>
      <c r="B95" s="162" t="s">
        <v>629</v>
      </c>
      <c r="C95" s="208">
        <v>8463</v>
      </c>
      <c r="D95" s="178">
        <v>8523.7999999999993</v>
      </c>
    </row>
    <row r="96" spans="1:4" ht="38.25" x14ac:dyDescent="0.2">
      <c r="A96" s="83" t="s">
        <v>902</v>
      </c>
      <c r="B96" s="162" t="s">
        <v>903</v>
      </c>
      <c r="C96" s="211">
        <v>9185.9</v>
      </c>
      <c r="D96" s="178">
        <v>9185.9</v>
      </c>
    </row>
    <row r="97" spans="1:5" ht="12.75" x14ac:dyDescent="0.2">
      <c r="A97" s="163" t="s">
        <v>660</v>
      </c>
      <c r="B97" s="164" t="s">
        <v>659</v>
      </c>
      <c r="C97" s="209">
        <f>SUM(C98:C99)</f>
        <v>42060.9</v>
      </c>
      <c r="D97" s="179">
        <f>SUM(D98:D99)</f>
        <v>120106.6</v>
      </c>
      <c r="E97" s="166"/>
    </row>
    <row r="98" spans="1:5" ht="25.5" x14ac:dyDescent="0.2">
      <c r="A98" s="83" t="s">
        <v>734</v>
      </c>
      <c r="B98" s="162" t="s">
        <v>154</v>
      </c>
      <c r="C98" s="208">
        <v>724.5</v>
      </c>
      <c r="D98" s="178">
        <v>724.1</v>
      </c>
    </row>
    <row r="99" spans="1:5" ht="12.75" x14ac:dyDescent="0.2">
      <c r="A99" s="83" t="s">
        <v>735</v>
      </c>
      <c r="B99" s="162" t="s">
        <v>155</v>
      </c>
      <c r="C99" s="208">
        <v>41336.400000000001</v>
      </c>
      <c r="D99" s="178">
        <v>119382.5</v>
      </c>
      <c r="E99" s="89"/>
    </row>
    <row r="100" spans="1:5" ht="12.75" x14ac:dyDescent="0.2">
      <c r="A100" s="163" t="s">
        <v>658</v>
      </c>
      <c r="B100" s="164" t="s">
        <v>657</v>
      </c>
      <c r="C100" s="209">
        <f>SUM(C101:C108)</f>
        <v>284559.50000000006</v>
      </c>
      <c r="D100" s="179">
        <f>SUM(D101:D108)</f>
        <v>290925.80000000005</v>
      </c>
      <c r="E100" s="89"/>
    </row>
    <row r="101" spans="1:5" ht="12.75" x14ac:dyDescent="0.2">
      <c r="A101" s="83" t="s">
        <v>736</v>
      </c>
      <c r="B101" s="162" t="s">
        <v>156</v>
      </c>
      <c r="C101" s="83">
        <v>16643</v>
      </c>
      <c r="D101" s="180">
        <v>17645.2</v>
      </c>
    </row>
    <row r="102" spans="1:5" ht="63.75" x14ac:dyDescent="0.2">
      <c r="A102" s="83" t="s">
        <v>1146</v>
      </c>
      <c r="B102" s="162" t="s">
        <v>1147</v>
      </c>
      <c r="C102" s="208">
        <v>33.700000000000003</v>
      </c>
      <c r="D102" s="178">
        <v>33.700000000000003</v>
      </c>
    </row>
    <row r="103" spans="1:5" ht="63.75" x14ac:dyDescent="0.2">
      <c r="A103" s="83" t="s">
        <v>737</v>
      </c>
      <c r="B103" s="162" t="s">
        <v>157</v>
      </c>
      <c r="C103" s="208">
        <v>194865.6</v>
      </c>
      <c r="D103" s="178">
        <v>195532.6</v>
      </c>
    </row>
    <row r="104" spans="1:5" ht="38.25" x14ac:dyDescent="0.2">
      <c r="A104" s="83" t="s">
        <v>1130</v>
      </c>
      <c r="B104" s="162" t="s">
        <v>1131</v>
      </c>
      <c r="C104" s="208">
        <v>0</v>
      </c>
      <c r="D104" s="178">
        <v>1461.6</v>
      </c>
    </row>
    <row r="105" spans="1:5" ht="38.25" x14ac:dyDescent="0.2">
      <c r="A105" s="83" t="s">
        <v>738</v>
      </c>
      <c r="B105" s="162" t="s">
        <v>158</v>
      </c>
      <c r="C105" s="208">
        <v>36726</v>
      </c>
      <c r="D105" s="178">
        <v>40278.400000000001</v>
      </c>
    </row>
    <row r="106" spans="1:5" ht="38.25" x14ac:dyDescent="0.2">
      <c r="A106" s="83" t="s">
        <v>739</v>
      </c>
      <c r="B106" s="162" t="s">
        <v>159</v>
      </c>
      <c r="C106" s="208">
        <v>34245</v>
      </c>
      <c r="D106" s="178">
        <v>33924.699999999997</v>
      </c>
    </row>
    <row r="107" spans="1:5" ht="51" x14ac:dyDescent="0.2">
      <c r="A107" s="167" t="s">
        <v>740</v>
      </c>
      <c r="B107" s="162" t="s">
        <v>160</v>
      </c>
      <c r="C107" s="208">
        <v>2000</v>
      </c>
      <c r="D107" s="178">
        <v>2003.4</v>
      </c>
    </row>
    <row r="108" spans="1:5" ht="38.25" x14ac:dyDescent="0.2">
      <c r="A108" s="83" t="s">
        <v>904</v>
      </c>
      <c r="B108" s="162" t="s">
        <v>752</v>
      </c>
      <c r="C108" s="208">
        <v>46.2</v>
      </c>
      <c r="D108" s="178">
        <v>46.2</v>
      </c>
    </row>
    <row r="109" spans="1:5" ht="12.75" x14ac:dyDescent="0.2">
      <c r="A109" s="163" t="s">
        <v>656</v>
      </c>
      <c r="B109" s="164" t="s">
        <v>655</v>
      </c>
      <c r="C109" s="209">
        <f>SUM(C110:C133)</f>
        <v>45604.9</v>
      </c>
      <c r="D109" s="179">
        <f>SUM(D110:D133)</f>
        <v>52636.1</v>
      </c>
    </row>
    <row r="110" spans="1:5" ht="89.25" x14ac:dyDescent="0.2">
      <c r="A110" s="83" t="s">
        <v>966</v>
      </c>
      <c r="B110" s="162" t="s">
        <v>905</v>
      </c>
      <c r="C110" s="208">
        <v>162.6</v>
      </c>
      <c r="D110" s="178">
        <v>182.8</v>
      </c>
    </row>
    <row r="111" spans="1:5" ht="140.25" x14ac:dyDescent="0.2">
      <c r="A111" s="83" t="s">
        <v>967</v>
      </c>
      <c r="B111" s="162" t="s">
        <v>906</v>
      </c>
      <c r="C111" s="208">
        <v>1510.3</v>
      </c>
      <c r="D111" s="178">
        <v>1522.9</v>
      </c>
    </row>
    <row r="112" spans="1:5" ht="63.75" x14ac:dyDescent="0.2">
      <c r="A112" s="83" t="s">
        <v>971</v>
      </c>
      <c r="B112" s="162" t="s">
        <v>907</v>
      </c>
      <c r="C112" s="208">
        <v>101.2</v>
      </c>
      <c r="D112" s="178">
        <v>94.6</v>
      </c>
    </row>
    <row r="113" spans="1:4" ht="51" x14ac:dyDescent="0.2">
      <c r="A113" s="83" t="s">
        <v>908</v>
      </c>
      <c r="B113" s="162" t="s">
        <v>909</v>
      </c>
      <c r="C113" s="208">
        <v>270.5</v>
      </c>
      <c r="D113" s="178">
        <v>270.5</v>
      </c>
    </row>
    <row r="114" spans="1:4" ht="89.25" x14ac:dyDescent="0.2">
      <c r="A114" s="83" t="s">
        <v>968</v>
      </c>
      <c r="B114" s="162" t="s">
        <v>910</v>
      </c>
      <c r="C114" s="208">
        <v>155.4</v>
      </c>
      <c r="D114" s="178">
        <v>279.39999999999998</v>
      </c>
    </row>
    <row r="115" spans="1:4" ht="63.75" x14ac:dyDescent="0.2">
      <c r="A115" s="83" t="s">
        <v>911</v>
      </c>
      <c r="B115" s="162" t="s">
        <v>912</v>
      </c>
      <c r="C115" s="208">
        <v>217</v>
      </c>
      <c r="D115" s="178">
        <v>202.2</v>
      </c>
    </row>
    <row r="116" spans="1:4" ht="127.5" x14ac:dyDescent="0.2">
      <c r="A116" s="83" t="s">
        <v>969</v>
      </c>
      <c r="B116" s="162" t="s">
        <v>1149</v>
      </c>
      <c r="C116" s="208">
        <v>1.1000000000000001</v>
      </c>
      <c r="D116" s="178">
        <v>2.5</v>
      </c>
    </row>
    <row r="117" spans="1:4" ht="51" x14ac:dyDescent="0.2">
      <c r="A117" s="83" t="s">
        <v>1132</v>
      </c>
      <c r="B117" s="162" t="s">
        <v>1133</v>
      </c>
      <c r="C117" s="208">
        <v>21</v>
      </c>
      <c r="D117" s="178">
        <v>21</v>
      </c>
    </row>
    <row r="118" spans="1:4" ht="51" x14ac:dyDescent="0.2">
      <c r="A118" s="83" t="s">
        <v>970</v>
      </c>
      <c r="B118" s="162" t="s">
        <v>913</v>
      </c>
      <c r="C118" s="208">
        <v>90</v>
      </c>
      <c r="D118" s="178">
        <v>128.1</v>
      </c>
    </row>
    <row r="119" spans="1:4" ht="89.25" x14ac:dyDescent="0.2">
      <c r="A119" s="83" t="s">
        <v>972</v>
      </c>
      <c r="B119" s="162" t="s">
        <v>914</v>
      </c>
      <c r="C119" s="208">
        <v>1011.4</v>
      </c>
      <c r="D119" s="178">
        <v>1074.7</v>
      </c>
    </row>
    <row r="120" spans="1:4" ht="102" x14ac:dyDescent="0.2">
      <c r="A120" s="83" t="s">
        <v>973</v>
      </c>
      <c r="B120" s="162" t="s">
        <v>915</v>
      </c>
      <c r="C120" s="208">
        <v>-61</v>
      </c>
      <c r="D120" s="178">
        <v>-26.1</v>
      </c>
    </row>
    <row r="121" spans="1:4" ht="63.75" x14ac:dyDescent="0.2">
      <c r="A121" s="83" t="s">
        <v>916</v>
      </c>
      <c r="B121" s="162" t="s">
        <v>917</v>
      </c>
      <c r="C121" s="208">
        <v>180.1</v>
      </c>
      <c r="D121" s="178">
        <v>215.2</v>
      </c>
    </row>
    <row r="122" spans="1:4" ht="89.25" x14ac:dyDescent="0.2">
      <c r="A122" s="83" t="s">
        <v>918</v>
      </c>
      <c r="B122" s="162" t="s">
        <v>919</v>
      </c>
      <c r="C122" s="208">
        <v>43.8</v>
      </c>
      <c r="D122" s="178">
        <v>46.8</v>
      </c>
    </row>
    <row r="123" spans="1:4" ht="127.5" x14ac:dyDescent="0.2">
      <c r="A123" s="83" t="s">
        <v>920</v>
      </c>
      <c r="B123" s="162" t="s">
        <v>921</v>
      </c>
      <c r="C123" s="208">
        <v>3112.1</v>
      </c>
      <c r="D123" s="178">
        <v>3502.3</v>
      </c>
    </row>
    <row r="124" spans="1:4" ht="76.5" x14ac:dyDescent="0.2">
      <c r="A124" s="83" t="s">
        <v>922</v>
      </c>
      <c r="B124" s="162" t="s">
        <v>923</v>
      </c>
      <c r="C124" s="208">
        <v>10411</v>
      </c>
      <c r="D124" s="178">
        <v>11257.2</v>
      </c>
    </row>
    <row r="125" spans="1:4" ht="102" x14ac:dyDescent="0.2">
      <c r="A125" s="83" t="s">
        <v>1134</v>
      </c>
      <c r="B125" s="162" t="s">
        <v>1136</v>
      </c>
      <c r="C125" s="208">
        <v>4366.1000000000004</v>
      </c>
      <c r="D125" s="178">
        <v>4999.8999999999996</v>
      </c>
    </row>
    <row r="126" spans="1:4" ht="102" x14ac:dyDescent="0.2">
      <c r="A126" s="83" t="s">
        <v>1135</v>
      </c>
      <c r="B126" s="162" t="s">
        <v>1137</v>
      </c>
      <c r="C126" s="208">
        <v>0</v>
      </c>
      <c r="D126" s="178">
        <v>7</v>
      </c>
    </row>
    <row r="127" spans="1:4" ht="38.25" x14ac:dyDescent="0.2">
      <c r="A127" s="83" t="s">
        <v>924</v>
      </c>
      <c r="B127" s="162" t="s">
        <v>925</v>
      </c>
      <c r="C127" s="208">
        <v>740</v>
      </c>
      <c r="D127" s="178">
        <v>1109.9000000000001</v>
      </c>
    </row>
    <row r="128" spans="1:4" ht="51" x14ac:dyDescent="0.2">
      <c r="A128" s="83" t="s">
        <v>926</v>
      </c>
      <c r="B128" s="162" t="s">
        <v>927</v>
      </c>
      <c r="C128" s="208">
        <v>6211.9</v>
      </c>
      <c r="D128" s="178">
        <v>10307.299999999999</v>
      </c>
    </row>
    <row r="129" spans="1:4" ht="38.25" x14ac:dyDescent="0.2">
      <c r="A129" s="83" t="s">
        <v>928</v>
      </c>
      <c r="B129" s="162" t="s">
        <v>929</v>
      </c>
      <c r="C129" s="208">
        <v>47.8</v>
      </c>
      <c r="D129" s="178">
        <v>47.8</v>
      </c>
    </row>
    <row r="130" spans="1:4" ht="51" x14ac:dyDescent="0.2">
      <c r="A130" s="83" t="s">
        <v>930</v>
      </c>
      <c r="B130" s="162" t="s">
        <v>931</v>
      </c>
      <c r="C130" s="208">
        <v>7982.5</v>
      </c>
      <c r="D130" s="178">
        <v>7983.5</v>
      </c>
    </row>
    <row r="131" spans="1:4" ht="102" x14ac:dyDescent="0.2">
      <c r="A131" s="83" t="s">
        <v>932</v>
      </c>
      <c r="B131" s="162" t="s">
        <v>933</v>
      </c>
      <c r="C131" s="208">
        <v>8870.5</v>
      </c>
      <c r="D131" s="178">
        <v>9208</v>
      </c>
    </row>
    <row r="132" spans="1:4" ht="51" x14ac:dyDescent="0.2">
      <c r="A132" s="83" t="s">
        <v>934</v>
      </c>
      <c r="B132" s="162" t="s">
        <v>935</v>
      </c>
      <c r="C132" s="208">
        <v>223</v>
      </c>
      <c r="D132" s="178">
        <v>262</v>
      </c>
    </row>
    <row r="133" spans="1:4" ht="76.5" x14ac:dyDescent="0.2">
      <c r="A133" s="83" t="s">
        <v>936</v>
      </c>
      <c r="B133" s="162" t="s">
        <v>937</v>
      </c>
      <c r="C133" s="208">
        <v>-63.4</v>
      </c>
      <c r="D133" s="178">
        <v>-63.4</v>
      </c>
    </row>
    <row r="134" spans="1:4" ht="12.75" x14ac:dyDescent="0.2">
      <c r="A134" s="163" t="s">
        <v>654</v>
      </c>
      <c r="B134" s="164" t="s">
        <v>653</v>
      </c>
      <c r="C134" s="209">
        <f>C135</f>
        <v>13868.8</v>
      </c>
      <c r="D134" s="179">
        <f>D135</f>
        <v>12351.1</v>
      </c>
    </row>
    <row r="135" spans="1:4" ht="12.75" x14ac:dyDescent="0.2">
      <c r="A135" s="83" t="s">
        <v>938</v>
      </c>
      <c r="B135" s="162" t="s">
        <v>753</v>
      </c>
      <c r="C135" s="208">
        <v>13868.8</v>
      </c>
      <c r="D135" s="178">
        <v>12351.1</v>
      </c>
    </row>
    <row r="136" spans="1:4" ht="12.75" x14ac:dyDescent="0.2">
      <c r="A136" s="163" t="s">
        <v>939</v>
      </c>
      <c r="B136" s="164" t="s">
        <v>754</v>
      </c>
      <c r="C136" s="209">
        <f>C137+C166+C168+C170</f>
        <v>8697970.8000000007</v>
      </c>
      <c r="D136" s="179">
        <f>D137+D166+D168+D170</f>
        <v>7826239.1999999993</v>
      </c>
    </row>
    <row r="137" spans="1:4" ht="25.5" x14ac:dyDescent="0.2">
      <c r="A137" s="163" t="s">
        <v>652</v>
      </c>
      <c r="B137" s="164" t="s">
        <v>651</v>
      </c>
      <c r="C137" s="209">
        <f>C138+C141+C153+C162</f>
        <v>8672970.8000000007</v>
      </c>
      <c r="D137" s="179">
        <f>D138+D141+D153+D162</f>
        <v>7872219.3999999994</v>
      </c>
    </row>
    <row r="138" spans="1:4" ht="12.75" x14ac:dyDescent="0.2">
      <c r="A138" s="163" t="s">
        <v>650</v>
      </c>
      <c r="B138" s="164" t="s">
        <v>649</v>
      </c>
      <c r="C138" s="209">
        <f>C139+C140</f>
        <v>166131.4</v>
      </c>
      <c r="D138" s="179">
        <f>SUM(D139:D140)</f>
        <v>166131.4</v>
      </c>
    </row>
    <row r="139" spans="1:4" ht="25.5" x14ac:dyDescent="0.2">
      <c r="A139" s="83" t="s">
        <v>940</v>
      </c>
      <c r="B139" s="162" t="s">
        <v>161</v>
      </c>
      <c r="C139" s="208">
        <v>161131.4</v>
      </c>
      <c r="D139" s="178">
        <v>161131.4</v>
      </c>
    </row>
    <row r="140" spans="1:4" ht="12.75" x14ac:dyDescent="0.2">
      <c r="A140" s="83" t="s">
        <v>741</v>
      </c>
      <c r="B140" s="162" t="s">
        <v>170</v>
      </c>
      <c r="C140" s="208">
        <v>5000</v>
      </c>
      <c r="D140" s="178">
        <v>5000</v>
      </c>
    </row>
    <row r="141" spans="1:4" s="103" customFormat="1" ht="12.75" x14ac:dyDescent="0.2">
      <c r="A141" s="163" t="s">
        <v>648</v>
      </c>
      <c r="B141" s="164" t="s">
        <v>647</v>
      </c>
      <c r="C141" s="209">
        <f>SUM(C142:C152)</f>
        <v>5289372.3000000007</v>
      </c>
      <c r="D141" s="179">
        <f>SUM(D142:D152)</f>
        <v>4571637.5999999996</v>
      </c>
    </row>
    <row r="142" spans="1:4" ht="25.5" x14ac:dyDescent="0.2">
      <c r="A142" s="83" t="s">
        <v>742</v>
      </c>
      <c r="B142" s="162" t="s">
        <v>171</v>
      </c>
      <c r="C142" s="208">
        <v>1171251.3</v>
      </c>
      <c r="D142" s="178">
        <v>772742.5</v>
      </c>
    </row>
    <row r="143" spans="1:4" ht="76.5" x14ac:dyDescent="0.2">
      <c r="A143" s="83" t="s">
        <v>941</v>
      </c>
      <c r="B143" s="162" t="s">
        <v>755</v>
      </c>
      <c r="C143" s="208">
        <v>307483.2</v>
      </c>
      <c r="D143" s="178">
        <v>171318.6</v>
      </c>
    </row>
    <row r="144" spans="1:4" ht="63.75" x14ac:dyDescent="0.2">
      <c r="A144" s="83" t="s">
        <v>942</v>
      </c>
      <c r="B144" s="162" t="s">
        <v>162</v>
      </c>
      <c r="C144" s="208">
        <v>8380.6</v>
      </c>
      <c r="D144" s="178">
        <v>1945.1</v>
      </c>
    </row>
    <row r="145" spans="1:6" ht="38.25" x14ac:dyDescent="0.2">
      <c r="A145" s="83" t="s">
        <v>943</v>
      </c>
      <c r="B145" s="162" t="s">
        <v>756</v>
      </c>
      <c r="C145" s="208">
        <v>209862</v>
      </c>
      <c r="D145" s="178">
        <v>209862</v>
      </c>
    </row>
    <row r="146" spans="1:6" ht="25.5" x14ac:dyDescent="0.2">
      <c r="A146" s="83" t="s">
        <v>1138</v>
      </c>
      <c r="B146" s="162" t="s">
        <v>1139</v>
      </c>
      <c r="C146" s="208">
        <v>2810.8</v>
      </c>
      <c r="D146" s="178">
        <v>2810.8</v>
      </c>
    </row>
    <row r="147" spans="1:6" ht="38.25" x14ac:dyDescent="0.2">
      <c r="A147" s="83" t="s">
        <v>944</v>
      </c>
      <c r="B147" s="162" t="s">
        <v>757</v>
      </c>
      <c r="C147" s="208">
        <v>685.1</v>
      </c>
      <c r="D147" s="178">
        <v>685.1</v>
      </c>
    </row>
    <row r="148" spans="1:6" ht="25.5" x14ac:dyDescent="0.2">
      <c r="A148" s="83" t="s">
        <v>945</v>
      </c>
      <c r="B148" s="162" t="s">
        <v>946</v>
      </c>
      <c r="C148" s="208">
        <v>8855.1</v>
      </c>
      <c r="D148" s="178">
        <v>8855.1</v>
      </c>
    </row>
    <row r="149" spans="1:6" ht="38.25" x14ac:dyDescent="0.2">
      <c r="A149" s="83" t="s">
        <v>947</v>
      </c>
      <c r="B149" s="162" t="s">
        <v>758</v>
      </c>
      <c r="C149" s="208">
        <v>910183.2</v>
      </c>
      <c r="D149" s="178">
        <v>910183.2</v>
      </c>
    </row>
    <row r="150" spans="1:6" ht="25.5" x14ac:dyDescent="0.2">
      <c r="A150" s="83" t="s">
        <v>948</v>
      </c>
      <c r="B150" s="162" t="s">
        <v>949</v>
      </c>
      <c r="C150" s="208">
        <v>130253.9</v>
      </c>
      <c r="D150" s="178">
        <v>130253.9</v>
      </c>
    </row>
    <row r="151" spans="1:6" ht="25.5" x14ac:dyDescent="0.2">
      <c r="A151" s="83" t="s">
        <v>743</v>
      </c>
      <c r="B151" s="162" t="s">
        <v>630</v>
      </c>
      <c r="C151" s="208">
        <v>118858.5</v>
      </c>
      <c r="D151" s="178">
        <v>118858.5</v>
      </c>
      <c r="E151" s="168"/>
      <c r="F151" s="168"/>
    </row>
    <row r="152" spans="1:6" ht="12.75" x14ac:dyDescent="0.2">
      <c r="A152" s="83" t="s">
        <v>950</v>
      </c>
      <c r="B152" s="162" t="s">
        <v>163</v>
      </c>
      <c r="C152" s="208">
        <v>2420748.6</v>
      </c>
      <c r="D152" s="178">
        <v>2244122.7999999998</v>
      </c>
      <c r="E152" s="168"/>
      <c r="F152" s="168"/>
    </row>
    <row r="153" spans="1:6" s="103" customFormat="1" ht="12.75" x14ac:dyDescent="0.2">
      <c r="A153" s="163" t="s">
        <v>646</v>
      </c>
      <c r="B153" s="164" t="s">
        <v>645</v>
      </c>
      <c r="C153" s="209">
        <f>SUM(C154:C161)</f>
        <v>2622082.2999999998</v>
      </c>
      <c r="D153" s="179">
        <f>SUM(D154:D161)</f>
        <v>2539065.6</v>
      </c>
    </row>
    <row r="154" spans="1:6" ht="38.25" x14ac:dyDescent="0.2">
      <c r="A154" s="83" t="s">
        <v>951</v>
      </c>
      <c r="B154" s="162" t="s">
        <v>164</v>
      </c>
      <c r="C154" s="208">
        <v>51737.5</v>
      </c>
      <c r="D154" s="178">
        <v>51657.2</v>
      </c>
    </row>
    <row r="155" spans="1:6" ht="51" x14ac:dyDescent="0.2">
      <c r="A155" s="83" t="s">
        <v>952</v>
      </c>
      <c r="B155" s="162" t="s">
        <v>165</v>
      </c>
      <c r="C155" s="208">
        <v>110222.8</v>
      </c>
      <c r="D155" s="178">
        <v>104428.8</v>
      </c>
    </row>
    <row r="156" spans="1:6" ht="51" x14ac:dyDescent="0.2">
      <c r="A156" s="83" t="s">
        <v>953</v>
      </c>
      <c r="B156" s="162" t="s">
        <v>166</v>
      </c>
      <c r="C156" s="208">
        <v>95652.2</v>
      </c>
      <c r="D156" s="178">
        <v>67031.100000000006</v>
      </c>
    </row>
    <row r="157" spans="1:6" ht="38.25" x14ac:dyDescent="0.2">
      <c r="A157" s="83" t="s">
        <v>954</v>
      </c>
      <c r="B157" s="162" t="s">
        <v>167</v>
      </c>
      <c r="C157" s="208">
        <v>35.4</v>
      </c>
      <c r="D157" s="178">
        <v>18.3</v>
      </c>
    </row>
    <row r="158" spans="1:6" ht="38.25" x14ac:dyDescent="0.2">
      <c r="A158" s="83" t="s">
        <v>955</v>
      </c>
      <c r="B158" s="162" t="s">
        <v>956</v>
      </c>
      <c r="C158" s="208">
        <v>130597.1</v>
      </c>
      <c r="D158" s="178">
        <v>109022.7</v>
      </c>
    </row>
    <row r="159" spans="1:6" ht="38.25" x14ac:dyDescent="0.2">
      <c r="A159" s="83" t="s">
        <v>957</v>
      </c>
      <c r="B159" s="162" t="s">
        <v>958</v>
      </c>
      <c r="C159" s="208">
        <v>137487.4</v>
      </c>
      <c r="D159" s="178">
        <v>116592.5</v>
      </c>
    </row>
    <row r="160" spans="1:6" ht="25.5" x14ac:dyDescent="0.2">
      <c r="A160" s="83" t="s">
        <v>1140</v>
      </c>
      <c r="B160" s="162" t="s">
        <v>1141</v>
      </c>
      <c r="C160" s="208">
        <v>3521.5</v>
      </c>
      <c r="D160" s="178">
        <v>2145.9</v>
      </c>
    </row>
    <row r="161" spans="1:4" ht="12.75" x14ac:dyDescent="0.2">
      <c r="A161" s="83" t="s">
        <v>959</v>
      </c>
      <c r="B161" s="162" t="s">
        <v>168</v>
      </c>
      <c r="C161" s="208">
        <v>2092828.4</v>
      </c>
      <c r="D161" s="178">
        <v>2088169.1</v>
      </c>
    </row>
    <row r="162" spans="1:4" s="103" customFormat="1" ht="12.75" x14ac:dyDescent="0.2">
      <c r="A162" s="163" t="s">
        <v>644</v>
      </c>
      <c r="B162" s="164" t="s">
        <v>643</v>
      </c>
      <c r="C162" s="209">
        <f>SUM(C163:C165)</f>
        <v>595384.80000000005</v>
      </c>
      <c r="D162" s="179">
        <f>SUM(D163:D165)</f>
        <v>595384.80000000005</v>
      </c>
    </row>
    <row r="163" spans="1:4" ht="51" x14ac:dyDescent="0.2">
      <c r="A163" s="83" t="s">
        <v>744</v>
      </c>
      <c r="B163" s="162" t="s">
        <v>172</v>
      </c>
      <c r="C163" s="208">
        <v>583637.30000000005</v>
      </c>
      <c r="D163" s="178">
        <v>583637.30000000005</v>
      </c>
    </row>
    <row r="164" spans="1:4" ht="25.5" x14ac:dyDescent="0.2">
      <c r="A164" s="83" t="s">
        <v>745</v>
      </c>
      <c r="B164" s="162" t="s">
        <v>173</v>
      </c>
      <c r="C164" s="208">
        <v>10000</v>
      </c>
      <c r="D164" s="178">
        <v>10000</v>
      </c>
    </row>
    <row r="165" spans="1:4" ht="25.5" x14ac:dyDescent="0.2">
      <c r="A165" s="83" t="s">
        <v>960</v>
      </c>
      <c r="B165" s="162" t="s">
        <v>169</v>
      </c>
      <c r="C165" s="208">
        <v>1747.5</v>
      </c>
      <c r="D165" s="178">
        <v>1747.5</v>
      </c>
    </row>
    <row r="166" spans="1:4" s="103" customFormat="1" ht="12.75" x14ac:dyDescent="0.2">
      <c r="A166" s="163" t="s">
        <v>642</v>
      </c>
      <c r="B166" s="164" t="s">
        <v>641</v>
      </c>
      <c r="C166" s="209">
        <f>C167</f>
        <v>25000</v>
      </c>
      <c r="D166" s="179">
        <f>D167</f>
        <v>25000</v>
      </c>
    </row>
    <row r="167" spans="1:4" ht="12.75" x14ac:dyDescent="0.2">
      <c r="A167" s="83" t="s">
        <v>746</v>
      </c>
      <c r="B167" s="162" t="s">
        <v>631</v>
      </c>
      <c r="C167" s="208">
        <v>25000</v>
      </c>
      <c r="D167" s="178">
        <v>25000</v>
      </c>
    </row>
    <row r="168" spans="1:4" s="103" customFormat="1" ht="51" x14ac:dyDescent="0.2">
      <c r="A168" s="163" t="s">
        <v>640</v>
      </c>
      <c r="B168" s="164" t="s">
        <v>639</v>
      </c>
      <c r="C168" s="209">
        <v>0</v>
      </c>
      <c r="D168" s="179">
        <f>D169</f>
        <v>18120.3</v>
      </c>
    </row>
    <row r="169" spans="1:4" ht="25.5" x14ac:dyDescent="0.2">
      <c r="A169" s="83" t="s">
        <v>747</v>
      </c>
      <c r="B169" s="162" t="s">
        <v>759</v>
      </c>
      <c r="C169" s="208">
        <v>0</v>
      </c>
      <c r="D169" s="178">
        <v>18120.3</v>
      </c>
    </row>
    <row r="170" spans="1:4" s="103" customFormat="1" ht="38.25" x14ac:dyDescent="0.2">
      <c r="A170" s="163" t="s">
        <v>638</v>
      </c>
      <c r="B170" s="164" t="s">
        <v>637</v>
      </c>
      <c r="C170" s="209">
        <v>0</v>
      </c>
      <c r="D170" s="179">
        <f>SUM(D171:D176)</f>
        <v>-89100.5</v>
      </c>
    </row>
    <row r="171" spans="1:4" ht="38.25" x14ac:dyDescent="0.2">
      <c r="A171" s="83" t="s">
        <v>961</v>
      </c>
      <c r="B171" s="162" t="s">
        <v>962</v>
      </c>
      <c r="C171" s="83">
        <v>0</v>
      </c>
      <c r="D171" s="180">
        <v>-940.1</v>
      </c>
    </row>
    <row r="172" spans="1:4" ht="38.25" x14ac:dyDescent="0.2">
      <c r="A172" s="83" t="s">
        <v>961</v>
      </c>
      <c r="B172" s="162" t="s">
        <v>962</v>
      </c>
      <c r="C172" s="83">
        <v>0</v>
      </c>
      <c r="D172" s="180">
        <v>-4486.1000000000004</v>
      </c>
    </row>
    <row r="173" spans="1:4" ht="38.25" x14ac:dyDescent="0.2">
      <c r="A173" s="83" t="s">
        <v>1142</v>
      </c>
      <c r="B173" s="162" t="s">
        <v>1144</v>
      </c>
      <c r="C173" s="83">
        <v>0</v>
      </c>
      <c r="D173" s="180">
        <v>-6.6</v>
      </c>
    </row>
    <row r="174" spans="1:4" ht="51" x14ac:dyDescent="0.2">
      <c r="A174" s="83" t="s">
        <v>1143</v>
      </c>
      <c r="B174" s="162" t="s">
        <v>1145</v>
      </c>
      <c r="C174" s="83">
        <v>0</v>
      </c>
      <c r="D174" s="180">
        <v>-5980.8</v>
      </c>
    </row>
    <row r="175" spans="1:4" ht="51" x14ac:dyDescent="0.2">
      <c r="A175" s="83" t="s">
        <v>963</v>
      </c>
      <c r="B175" s="162" t="s">
        <v>964</v>
      </c>
      <c r="C175" s="83">
        <v>0</v>
      </c>
      <c r="D175" s="180">
        <v>-104.5</v>
      </c>
    </row>
    <row r="176" spans="1:4" ht="38.25" x14ac:dyDescent="0.2">
      <c r="A176" s="83" t="s">
        <v>965</v>
      </c>
      <c r="B176" s="162" t="s">
        <v>632</v>
      </c>
      <c r="C176" s="83">
        <v>0</v>
      </c>
      <c r="D176" s="180">
        <v>-77582.399999999994</v>
      </c>
    </row>
    <row r="177" spans="1:4" hidden="1" x14ac:dyDescent="0.2">
      <c r="A177" s="169"/>
      <c r="B177" s="170"/>
      <c r="C177" s="212"/>
      <c r="D177" s="181"/>
    </row>
  </sheetData>
  <mergeCells count="3">
    <mergeCell ref="A6:D6"/>
    <mergeCell ref="A7:D7"/>
    <mergeCell ref="C4:D4"/>
  </mergeCells>
  <pageMargins left="0.59055118110236227" right="0.19685039370078741" top="0.39370078740157483" bottom="0.39370078740157483" header="0" footer="0"/>
  <pageSetup paperSize="9" scale="84" fitToHeight="0" orientation="portrait" r:id="rId1"/>
  <headerFooter alignWithMargins="0"/>
  <colBreaks count="1" manualBreakCount="1">
    <brk id="5" max="25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0"/>
  <sheetViews>
    <sheetView zoomScale="80" zoomScaleNormal="80" workbookViewId="0">
      <pane ySplit="8" topLeftCell="A9" activePane="bottomLeft" state="frozen"/>
      <selection pane="bottomLeft" activeCell="F4" sqref="F4:G4"/>
    </sheetView>
  </sheetViews>
  <sheetFormatPr defaultRowHeight="15" x14ac:dyDescent="0.25"/>
  <cols>
    <col min="1" max="1" width="34.625" style="104" customWidth="1"/>
    <col min="2" max="3" width="9" style="104"/>
    <col min="4" max="4" width="13.75" style="104" customWidth="1"/>
    <col min="5" max="5" width="6" style="104" customWidth="1"/>
    <col min="6" max="6" width="16.625" style="104" customWidth="1"/>
    <col min="7" max="7" width="12.875" style="104" customWidth="1"/>
    <col min="8" max="16384" width="9" style="104"/>
  </cols>
  <sheetData>
    <row r="1" spans="1:7" x14ac:dyDescent="0.25">
      <c r="F1" s="105" t="s">
        <v>1150</v>
      </c>
    </row>
    <row r="2" spans="1:7" ht="15.75" x14ac:dyDescent="0.25">
      <c r="F2" s="106" t="s">
        <v>138</v>
      </c>
    </row>
    <row r="3" spans="1:7" ht="15.75" x14ac:dyDescent="0.25">
      <c r="F3" s="106" t="s">
        <v>91</v>
      </c>
    </row>
    <row r="4" spans="1:7" x14ac:dyDescent="0.25">
      <c r="A4" s="47"/>
      <c r="B4" s="107"/>
      <c r="C4" s="108"/>
      <c r="D4" s="108"/>
      <c r="E4" s="109"/>
      <c r="F4" s="222" t="s">
        <v>1154</v>
      </c>
      <c r="G4" s="222"/>
    </row>
    <row r="5" spans="1:7" x14ac:dyDescent="0.25">
      <c r="A5" s="47"/>
      <c r="B5" s="107"/>
      <c r="C5" s="108"/>
      <c r="D5" s="108"/>
      <c r="E5" s="109"/>
      <c r="F5" s="215"/>
      <c r="G5" s="215"/>
    </row>
    <row r="6" spans="1:7" ht="15.75" customHeight="1" x14ac:dyDescent="0.25">
      <c r="A6" s="221" t="s">
        <v>1116</v>
      </c>
      <c r="B6" s="221"/>
      <c r="C6" s="221"/>
      <c r="D6" s="221"/>
      <c r="E6" s="221"/>
      <c r="F6" s="221"/>
      <c r="G6" s="221"/>
    </row>
    <row r="7" spans="1:7" ht="30.75" customHeight="1" x14ac:dyDescent="0.25">
      <c r="A7" s="47"/>
      <c r="B7" s="107"/>
      <c r="C7" s="108"/>
      <c r="D7" s="108"/>
      <c r="E7" s="109"/>
      <c r="F7" s="110"/>
    </row>
    <row r="8" spans="1:7" ht="32.25" customHeight="1" x14ac:dyDescent="0.25">
      <c r="A8" s="125" t="s">
        <v>87</v>
      </c>
      <c r="B8" s="126" t="s">
        <v>144</v>
      </c>
      <c r="C8" s="127" t="s">
        <v>145</v>
      </c>
      <c r="D8" s="128" t="s">
        <v>146</v>
      </c>
      <c r="E8" s="129" t="s">
        <v>88</v>
      </c>
      <c r="F8" s="130" t="s">
        <v>979</v>
      </c>
      <c r="G8" s="130" t="s">
        <v>139</v>
      </c>
    </row>
    <row r="9" spans="1:7" ht="32.25" customHeight="1" x14ac:dyDescent="0.25">
      <c r="A9" s="50" t="s">
        <v>174</v>
      </c>
      <c r="B9" s="51" t="s">
        <v>175</v>
      </c>
      <c r="C9" s="53"/>
      <c r="D9" s="51"/>
      <c r="E9" s="58"/>
      <c r="F9" s="92">
        <f>F10+F29</f>
        <v>42624.2</v>
      </c>
      <c r="G9" s="92">
        <f>G10+G29</f>
        <v>42398.7</v>
      </c>
    </row>
    <row r="10" spans="1:7" x14ac:dyDescent="0.25">
      <c r="A10" s="52" t="s">
        <v>3</v>
      </c>
      <c r="B10" s="53" t="s">
        <v>175</v>
      </c>
      <c r="C10" s="53" t="s">
        <v>2</v>
      </c>
      <c r="D10" s="53"/>
      <c r="E10" s="58"/>
      <c r="F10" s="94">
        <f>F11+F25</f>
        <v>42451.799999999996</v>
      </c>
      <c r="G10" s="94">
        <f>G11+G25</f>
        <v>42226.299999999996</v>
      </c>
    </row>
    <row r="11" spans="1:7" ht="75" x14ac:dyDescent="0.25">
      <c r="A11" s="52" t="s">
        <v>7</v>
      </c>
      <c r="B11" s="53" t="s">
        <v>175</v>
      </c>
      <c r="C11" s="53" t="s">
        <v>6</v>
      </c>
      <c r="D11" s="53"/>
      <c r="E11" s="58"/>
      <c r="F11" s="94">
        <f>F12</f>
        <v>41681.699999999997</v>
      </c>
      <c r="G11" s="94">
        <f>G12</f>
        <v>41456.199999999997</v>
      </c>
    </row>
    <row r="12" spans="1:7" x14ac:dyDescent="0.25">
      <c r="A12" s="52" t="s">
        <v>176</v>
      </c>
      <c r="B12" s="53" t="s">
        <v>175</v>
      </c>
      <c r="C12" s="53" t="s">
        <v>6</v>
      </c>
      <c r="D12" s="53" t="s">
        <v>177</v>
      </c>
      <c r="E12" s="58"/>
      <c r="F12" s="94">
        <f>F13+F15+F17+F19+F23</f>
        <v>41681.699999999997</v>
      </c>
      <c r="G12" s="94">
        <f>G13+G15+G17+G19+G23</f>
        <v>41456.199999999997</v>
      </c>
    </row>
    <row r="13" spans="1:7" ht="30" x14ac:dyDescent="0.25">
      <c r="A13" s="52" t="s">
        <v>178</v>
      </c>
      <c r="B13" s="53" t="s">
        <v>175</v>
      </c>
      <c r="C13" s="53" t="s">
        <v>6</v>
      </c>
      <c r="D13" s="53" t="s">
        <v>179</v>
      </c>
      <c r="E13" s="58"/>
      <c r="F13" s="94">
        <f>F14</f>
        <v>3456.7</v>
      </c>
      <c r="G13" s="94">
        <f>G14</f>
        <v>3456.7</v>
      </c>
    </row>
    <row r="14" spans="1:7" ht="102" customHeight="1" x14ac:dyDescent="0.25">
      <c r="A14" s="52" t="s">
        <v>180</v>
      </c>
      <c r="B14" s="53" t="s">
        <v>175</v>
      </c>
      <c r="C14" s="53" t="s">
        <v>6</v>
      </c>
      <c r="D14" s="53" t="s">
        <v>179</v>
      </c>
      <c r="E14" s="58">
        <v>100</v>
      </c>
      <c r="F14" s="94">
        <v>3456.7</v>
      </c>
      <c r="G14" s="94">
        <v>3456.7</v>
      </c>
    </row>
    <row r="15" spans="1:7" ht="45" x14ac:dyDescent="0.25">
      <c r="A15" s="52" t="s">
        <v>181</v>
      </c>
      <c r="B15" s="53" t="s">
        <v>175</v>
      </c>
      <c r="C15" s="53" t="s">
        <v>6</v>
      </c>
      <c r="D15" s="53" t="s">
        <v>182</v>
      </c>
      <c r="E15" s="58"/>
      <c r="F15" s="94">
        <v>0</v>
      </c>
      <c r="G15" s="94">
        <v>0</v>
      </c>
    </row>
    <row r="16" spans="1:7" ht="99" customHeight="1" x14ac:dyDescent="0.25">
      <c r="A16" s="52" t="s">
        <v>180</v>
      </c>
      <c r="B16" s="53" t="s">
        <v>175</v>
      </c>
      <c r="C16" s="53" t="s">
        <v>6</v>
      </c>
      <c r="D16" s="53" t="s">
        <v>182</v>
      </c>
      <c r="E16" s="58">
        <v>100</v>
      </c>
      <c r="F16" s="94">
        <v>0</v>
      </c>
      <c r="G16" s="94">
        <v>0</v>
      </c>
    </row>
    <row r="17" spans="1:7" ht="30" x14ac:dyDescent="0.25">
      <c r="A17" s="52" t="s">
        <v>183</v>
      </c>
      <c r="B17" s="53" t="s">
        <v>175</v>
      </c>
      <c r="C17" s="53" t="s">
        <v>6</v>
      </c>
      <c r="D17" s="53" t="s">
        <v>184</v>
      </c>
      <c r="E17" s="58"/>
      <c r="F17" s="94">
        <v>0</v>
      </c>
      <c r="G17" s="94">
        <v>0</v>
      </c>
    </row>
    <row r="18" spans="1:7" ht="90" x14ac:dyDescent="0.25">
      <c r="A18" s="52" t="s">
        <v>180</v>
      </c>
      <c r="B18" s="53" t="s">
        <v>175</v>
      </c>
      <c r="C18" s="53" t="s">
        <v>6</v>
      </c>
      <c r="D18" s="53" t="s">
        <v>184</v>
      </c>
      <c r="E18" s="58">
        <v>100</v>
      </c>
      <c r="F18" s="94">
        <v>0</v>
      </c>
      <c r="G18" s="94">
        <v>0</v>
      </c>
    </row>
    <row r="19" spans="1:7" ht="30" x14ac:dyDescent="0.25">
      <c r="A19" s="55" t="s">
        <v>185</v>
      </c>
      <c r="B19" s="53" t="s">
        <v>175</v>
      </c>
      <c r="C19" s="53" t="s">
        <v>6</v>
      </c>
      <c r="D19" s="53" t="s">
        <v>186</v>
      </c>
      <c r="E19" s="58"/>
      <c r="F19" s="94">
        <f>F20+F21+F22</f>
        <v>23887.1</v>
      </c>
      <c r="G19" s="94">
        <f>G20+G21+G22</f>
        <v>23661.599999999999</v>
      </c>
    </row>
    <row r="20" spans="1:7" ht="90" x14ac:dyDescent="0.25">
      <c r="A20" s="52" t="s">
        <v>180</v>
      </c>
      <c r="B20" s="53" t="s">
        <v>175</v>
      </c>
      <c r="C20" s="53" t="s">
        <v>6</v>
      </c>
      <c r="D20" s="53" t="s">
        <v>186</v>
      </c>
      <c r="E20" s="58">
        <v>100</v>
      </c>
      <c r="F20" s="94">
        <v>20529.599999999999</v>
      </c>
      <c r="G20" s="94">
        <v>20304.3</v>
      </c>
    </row>
    <row r="21" spans="1:7" ht="45" x14ac:dyDescent="0.25">
      <c r="A21" s="52" t="s">
        <v>187</v>
      </c>
      <c r="B21" s="53" t="s">
        <v>175</v>
      </c>
      <c r="C21" s="53" t="s">
        <v>6</v>
      </c>
      <c r="D21" s="53" t="s">
        <v>186</v>
      </c>
      <c r="E21" s="58">
        <v>200</v>
      </c>
      <c r="F21" s="94">
        <v>2000</v>
      </c>
      <c r="G21" s="94">
        <v>1999.8</v>
      </c>
    </row>
    <row r="22" spans="1:7" ht="30" x14ac:dyDescent="0.25">
      <c r="A22" s="52" t="s">
        <v>188</v>
      </c>
      <c r="B22" s="53" t="s">
        <v>175</v>
      </c>
      <c r="C22" s="53" t="s">
        <v>6</v>
      </c>
      <c r="D22" s="53" t="s">
        <v>186</v>
      </c>
      <c r="E22" s="58">
        <v>300</v>
      </c>
      <c r="F22" s="94">
        <v>1357.5</v>
      </c>
      <c r="G22" s="94">
        <v>1357.5</v>
      </c>
    </row>
    <row r="23" spans="1:7" ht="30" x14ac:dyDescent="0.25">
      <c r="A23" s="52" t="s">
        <v>190</v>
      </c>
      <c r="B23" s="53" t="s">
        <v>175</v>
      </c>
      <c r="C23" s="53" t="s">
        <v>6</v>
      </c>
      <c r="D23" s="53" t="s">
        <v>191</v>
      </c>
      <c r="E23" s="58"/>
      <c r="F23" s="94">
        <f>F24</f>
        <v>14337.900000000001</v>
      </c>
      <c r="G23" s="94">
        <f>G24</f>
        <v>14337.900000000001</v>
      </c>
    </row>
    <row r="24" spans="1:7" ht="90" x14ac:dyDescent="0.25">
      <c r="A24" s="52" t="s">
        <v>180</v>
      </c>
      <c r="B24" s="53" t="s">
        <v>175</v>
      </c>
      <c r="C24" s="53" t="s">
        <v>6</v>
      </c>
      <c r="D24" s="53" t="s">
        <v>191</v>
      </c>
      <c r="E24" s="58">
        <v>100</v>
      </c>
      <c r="F24" s="94">
        <v>14337.900000000001</v>
      </c>
      <c r="G24" s="94">
        <v>14337.900000000001</v>
      </c>
    </row>
    <row r="25" spans="1:7" x14ac:dyDescent="0.25">
      <c r="A25" s="52" t="s">
        <v>19</v>
      </c>
      <c r="B25" s="53" t="s">
        <v>175</v>
      </c>
      <c r="C25" s="53" t="s">
        <v>18</v>
      </c>
      <c r="D25" s="53"/>
      <c r="E25" s="58"/>
      <c r="F25" s="94">
        <f t="shared" ref="F25:G27" si="0">F26</f>
        <v>770.1</v>
      </c>
      <c r="G25" s="94">
        <f t="shared" si="0"/>
        <v>770.1</v>
      </c>
    </row>
    <row r="26" spans="1:7" x14ac:dyDescent="0.25">
      <c r="A26" s="52" t="s">
        <v>176</v>
      </c>
      <c r="B26" s="53" t="s">
        <v>175</v>
      </c>
      <c r="C26" s="53" t="s">
        <v>18</v>
      </c>
      <c r="D26" s="53" t="s">
        <v>177</v>
      </c>
      <c r="E26" s="58"/>
      <c r="F26" s="94">
        <f t="shared" si="0"/>
        <v>770.1</v>
      </c>
      <c r="G26" s="94">
        <f t="shared" si="0"/>
        <v>770.1</v>
      </c>
    </row>
    <row r="27" spans="1:7" ht="45" x14ac:dyDescent="0.25">
      <c r="A27" s="52" t="s">
        <v>192</v>
      </c>
      <c r="B27" s="53" t="s">
        <v>175</v>
      </c>
      <c r="C27" s="53" t="s">
        <v>18</v>
      </c>
      <c r="D27" s="53" t="s">
        <v>193</v>
      </c>
      <c r="E27" s="58"/>
      <c r="F27" s="94">
        <f t="shared" si="0"/>
        <v>770.1</v>
      </c>
      <c r="G27" s="94">
        <f t="shared" si="0"/>
        <v>770.1</v>
      </c>
    </row>
    <row r="28" spans="1:7" ht="30" x14ac:dyDescent="0.25">
      <c r="A28" s="52" t="s">
        <v>188</v>
      </c>
      <c r="B28" s="53" t="s">
        <v>175</v>
      </c>
      <c r="C28" s="53" t="s">
        <v>18</v>
      </c>
      <c r="D28" s="53" t="s">
        <v>193</v>
      </c>
      <c r="E28" s="58">
        <v>300</v>
      </c>
      <c r="F28" s="94">
        <v>770.1</v>
      </c>
      <c r="G28" s="94">
        <v>770.1</v>
      </c>
    </row>
    <row r="29" spans="1:7" x14ac:dyDescent="0.25">
      <c r="A29" s="52" t="s">
        <v>64</v>
      </c>
      <c r="B29" s="53" t="s">
        <v>175</v>
      </c>
      <c r="C29" s="53" t="s">
        <v>63</v>
      </c>
      <c r="D29" s="53"/>
      <c r="E29" s="58"/>
      <c r="F29" s="94">
        <f t="shared" ref="F29:G32" si="1">F30</f>
        <v>172.4</v>
      </c>
      <c r="G29" s="94">
        <f t="shared" si="1"/>
        <v>172.4</v>
      </c>
    </row>
    <row r="30" spans="1:7" x14ac:dyDescent="0.25">
      <c r="A30" s="52" t="s">
        <v>68</v>
      </c>
      <c r="B30" s="53" t="s">
        <v>175</v>
      </c>
      <c r="C30" s="53">
        <v>1003</v>
      </c>
      <c r="D30" s="53"/>
      <c r="E30" s="58"/>
      <c r="F30" s="94">
        <f t="shared" si="1"/>
        <v>172.4</v>
      </c>
      <c r="G30" s="94">
        <f t="shared" si="1"/>
        <v>172.4</v>
      </c>
    </row>
    <row r="31" spans="1:7" x14ac:dyDescent="0.25">
      <c r="A31" s="52" t="s">
        <v>176</v>
      </c>
      <c r="B31" s="53" t="s">
        <v>175</v>
      </c>
      <c r="C31" s="53" t="s">
        <v>67</v>
      </c>
      <c r="D31" s="53" t="s">
        <v>177</v>
      </c>
      <c r="E31" s="58"/>
      <c r="F31" s="94">
        <f t="shared" si="1"/>
        <v>172.4</v>
      </c>
      <c r="G31" s="94">
        <f t="shared" si="1"/>
        <v>172.4</v>
      </c>
    </row>
    <row r="32" spans="1:7" ht="45" x14ac:dyDescent="0.25">
      <c r="A32" s="55" t="s">
        <v>194</v>
      </c>
      <c r="B32" s="53" t="s">
        <v>195</v>
      </c>
      <c r="C32" s="53" t="s">
        <v>67</v>
      </c>
      <c r="D32" s="53" t="s">
        <v>196</v>
      </c>
      <c r="E32" s="58"/>
      <c r="F32" s="94">
        <f t="shared" si="1"/>
        <v>172.4</v>
      </c>
      <c r="G32" s="94">
        <f t="shared" si="1"/>
        <v>172.4</v>
      </c>
    </row>
    <row r="33" spans="1:7" ht="30" x14ac:dyDescent="0.25">
      <c r="A33" s="52" t="s">
        <v>188</v>
      </c>
      <c r="B33" s="53" t="s">
        <v>175</v>
      </c>
      <c r="C33" s="53" t="s">
        <v>67</v>
      </c>
      <c r="D33" s="53" t="s">
        <v>196</v>
      </c>
      <c r="E33" s="58">
        <v>300</v>
      </c>
      <c r="F33" s="94">
        <v>172.4</v>
      </c>
      <c r="G33" s="94">
        <v>172.4</v>
      </c>
    </row>
    <row r="34" spans="1:7" x14ac:dyDescent="0.25">
      <c r="A34" s="52"/>
      <c r="B34" s="53"/>
      <c r="C34" s="53" t="s">
        <v>197</v>
      </c>
      <c r="D34" s="53"/>
      <c r="E34" s="58"/>
      <c r="F34" s="94"/>
      <c r="G34" s="94"/>
    </row>
    <row r="35" spans="1:7" ht="29.25" x14ac:dyDescent="0.25">
      <c r="A35" s="50" t="s">
        <v>198</v>
      </c>
      <c r="B35" s="51" t="s">
        <v>199</v>
      </c>
      <c r="C35" s="53" t="s">
        <v>197</v>
      </c>
      <c r="D35" s="51"/>
      <c r="E35" s="58"/>
      <c r="F35" s="92">
        <f>F36+F93+F102+F169+F257+F289+F317+F345+F350</f>
        <v>5129035.4000000004</v>
      </c>
      <c r="G35" s="92">
        <f>G36+G93+G102+G169+G257+G289+G317+G345+G350</f>
        <v>4476527.3</v>
      </c>
    </row>
    <row r="36" spans="1:7" x14ac:dyDescent="0.25">
      <c r="A36" s="52" t="s">
        <v>3</v>
      </c>
      <c r="B36" s="54" t="s">
        <v>199</v>
      </c>
      <c r="C36" s="53" t="s">
        <v>2</v>
      </c>
      <c r="D36" s="54"/>
      <c r="E36" s="58"/>
      <c r="F36" s="94">
        <f>F37+F41+F58+F64+F67+F73</f>
        <v>537750</v>
      </c>
      <c r="G36" s="94">
        <f>G37+G41+G58+G64+G67+G73</f>
        <v>514761.30000000005</v>
      </c>
    </row>
    <row r="37" spans="1:7" ht="60" x14ac:dyDescent="0.25">
      <c r="A37" s="52" t="s">
        <v>200</v>
      </c>
      <c r="B37" s="53" t="s">
        <v>199</v>
      </c>
      <c r="C37" s="53" t="s">
        <v>4</v>
      </c>
      <c r="D37" s="53"/>
      <c r="E37" s="58"/>
      <c r="F37" s="94">
        <f t="shared" ref="F37:G39" si="2">F38</f>
        <v>3233.7999999999997</v>
      </c>
      <c r="G37" s="94">
        <f t="shared" si="2"/>
        <v>3068.9</v>
      </c>
    </row>
    <row r="38" spans="1:7" x14ac:dyDescent="0.25">
      <c r="A38" s="52" t="s">
        <v>176</v>
      </c>
      <c r="B38" s="53" t="s">
        <v>199</v>
      </c>
      <c r="C38" s="53" t="s">
        <v>4</v>
      </c>
      <c r="D38" s="53" t="s">
        <v>177</v>
      </c>
      <c r="E38" s="58"/>
      <c r="F38" s="94">
        <f t="shared" si="2"/>
        <v>3233.7999999999997</v>
      </c>
      <c r="G38" s="94">
        <f t="shared" si="2"/>
        <v>3068.9</v>
      </c>
    </row>
    <row r="39" spans="1:7" x14ac:dyDescent="0.25">
      <c r="A39" s="52" t="s">
        <v>201</v>
      </c>
      <c r="B39" s="53" t="s">
        <v>199</v>
      </c>
      <c r="C39" s="53" t="s">
        <v>4</v>
      </c>
      <c r="D39" s="53" t="s">
        <v>202</v>
      </c>
      <c r="E39" s="58"/>
      <c r="F39" s="94">
        <f t="shared" si="2"/>
        <v>3233.7999999999997</v>
      </c>
      <c r="G39" s="94">
        <f t="shared" si="2"/>
        <v>3068.9</v>
      </c>
    </row>
    <row r="40" spans="1:7" ht="90" x14ac:dyDescent="0.25">
      <c r="A40" s="52" t="s">
        <v>180</v>
      </c>
      <c r="B40" s="53" t="s">
        <v>199</v>
      </c>
      <c r="C40" s="53" t="s">
        <v>4</v>
      </c>
      <c r="D40" s="53" t="s">
        <v>202</v>
      </c>
      <c r="E40" s="58">
        <v>100</v>
      </c>
      <c r="F40" s="94">
        <v>3233.7999999999997</v>
      </c>
      <c r="G40" s="94">
        <v>3068.9</v>
      </c>
    </row>
    <row r="41" spans="1:7" ht="75" x14ac:dyDescent="0.25">
      <c r="A41" s="52" t="s">
        <v>203</v>
      </c>
      <c r="B41" s="53" t="s">
        <v>199</v>
      </c>
      <c r="C41" s="53" t="s">
        <v>204</v>
      </c>
      <c r="D41" s="53"/>
      <c r="E41" s="58"/>
      <c r="F41" s="94">
        <f>F42</f>
        <v>314211.8</v>
      </c>
      <c r="G41" s="94">
        <f>G42</f>
        <v>312594.8</v>
      </c>
    </row>
    <row r="42" spans="1:7" x14ac:dyDescent="0.25">
      <c r="A42" s="52" t="s">
        <v>176</v>
      </c>
      <c r="B42" s="53" t="s">
        <v>199</v>
      </c>
      <c r="C42" s="53" t="s">
        <v>204</v>
      </c>
      <c r="D42" s="53" t="s">
        <v>177</v>
      </c>
      <c r="E42" s="58"/>
      <c r="F42" s="94">
        <f>F43+F48</f>
        <v>314211.8</v>
      </c>
      <c r="G42" s="94">
        <f>G43+G48</f>
        <v>312594.8</v>
      </c>
    </row>
    <row r="43" spans="1:7" ht="60" x14ac:dyDescent="0.25">
      <c r="A43" s="55" t="s">
        <v>205</v>
      </c>
      <c r="B43" s="53" t="s">
        <v>199</v>
      </c>
      <c r="C43" s="53" t="s">
        <v>204</v>
      </c>
      <c r="D43" s="53" t="s">
        <v>206</v>
      </c>
      <c r="E43" s="58"/>
      <c r="F43" s="94">
        <f>F44+F45+F46+F47</f>
        <v>305517.09999999998</v>
      </c>
      <c r="G43" s="94">
        <f>G44+G45+G46+G47</f>
        <v>304124.39999999997</v>
      </c>
    </row>
    <row r="44" spans="1:7" ht="90" x14ac:dyDescent="0.25">
      <c r="A44" s="52" t="s">
        <v>180</v>
      </c>
      <c r="B44" s="53" t="s">
        <v>199</v>
      </c>
      <c r="C44" s="53" t="s">
        <v>204</v>
      </c>
      <c r="D44" s="53" t="s">
        <v>206</v>
      </c>
      <c r="E44" s="58">
        <v>100</v>
      </c>
      <c r="F44" s="94">
        <v>265910.39999999997</v>
      </c>
      <c r="G44" s="94">
        <v>265078.5</v>
      </c>
    </row>
    <row r="45" spans="1:7" ht="45" x14ac:dyDescent="0.25">
      <c r="A45" s="52" t="s">
        <v>187</v>
      </c>
      <c r="B45" s="53" t="s">
        <v>199</v>
      </c>
      <c r="C45" s="53" t="s">
        <v>204</v>
      </c>
      <c r="D45" s="53" t="s">
        <v>206</v>
      </c>
      <c r="E45" s="58">
        <v>200</v>
      </c>
      <c r="F45" s="94">
        <v>33549.4</v>
      </c>
      <c r="G45" s="94">
        <v>33036.300000000003</v>
      </c>
    </row>
    <row r="46" spans="1:7" ht="30" x14ac:dyDescent="0.25">
      <c r="A46" s="52" t="s">
        <v>188</v>
      </c>
      <c r="B46" s="53" t="s">
        <v>199</v>
      </c>
      <c r="C46" s="53" t="s">
        <v>204</v>
      </c>
      <c r="D46" s="53" t="s">
        <v>206</v>
      </c>
      <c r="E46" s="58">
        <v>300</v>
      </c>
      <c r="F46" s="94">
        <v>3862.8</v>
      </c>
      <c r="G46" s="94">
        <v>3838.6</v>
      </c>
    </row>
    <row r="47" spans="1:7" x14ac:dyDescent="0.25">
      <c r="A47" s="55" t="s">
        <v>189</v>
      </c>
      <c r="B47" s="53" t="s">
        <v>199</v>
      </c>
      <c r="C47" s="53" t="s">
        <v>204</v>
      </c>
      <c r="D47" s="53" t="s">
        <v>206</v>
      </c>
      <c r="E47" s="58">
        <v>800</v>
      </c>
      <c r="F47" s="94">
        <v>2194.5</v>
      </c>
      <c r="G47" s="94">
        <v>2171</v>
      </c>
    </row>
    <row r="48" spans="1:7" ht="30" x14ac:dyDescent="0.25">
      <c r="A48" s="55" t="s">
        <v>207</v>
      </c>
      <c r="B48" s="62" t="s">
        <v>199</v>
      </c>
      <c r="C48" s="62" t="s">
        <v>204</v>
      </c>
      <c r="D48" s="62" t="s">
        <v>208</v>
      </c>
      <c r="E48" s="53"/>
      <c r="F48" s="94">
        <f>F49+F52+F55</f>
        <v>8694.7000000000007</v>
      </c>
      <c r="G48" s="94">
        <f>G49+G52+G55</f>
        <v>8470.4</v>
      </c>
    </row>
    <row r="49" spans="1:7" ht="105" x14ac:dyDescent="0.25">
      <c r="A49" s="52" t="s">
        <v>760</v>
      </c>
      <c r="B49" s="53" t="s">
        <v>199</v>
      </c>
      <c r="C49" s="53" t="s">
        <v>204</v>
      </c>
      <c r="D49" s="57" t="s">
        <v>209</v>
      </c>
      <c r="E49" s="58"/>
      <c r="F49" s="94">
        <f>F50+F51</f>
        <v>3144.3</v>
      </c>
      <c r="G49" s="94">
        <f>G50+G51</f>
        <v>3122.8</v>
      </c>
    </row>
    <row r="50" spans="1:7" ht="90" x14ac:dyDescent="0.25">
      <c r="A50" s="52" t="s">
        <v>180</v>
      </c>
      <c r="B50" s="53" t="s">
        <v>199</v>
      </c>
      <c r="C50" s="53" t="s">
        <v>204</v>
      </c>
      <c r="D50" s="57" t="s">
        <v>209</v>
      </c>
      <c r="E50" s="58">
        <v>100</v>
      </c>
      <c r="F50" s="94">
        <v>3122.8</v>
      </c>
      <c r="G50" s="94">
        <v>3101.3</v>
      </c>
    </row>
    <row r="51" spans="1:7" ht="45" x14ac:dyDescent="0.25">
      <c r="A51" s="52" t="s">
        <v>187</v>
      </c>
      <c r="B51" s="53" t="s">
        <v>199</v>
      </c>
      <c r="C51" s="53" t="s">
        <v>204</v>
      </c>
      <c r="D51" s="57" t="s">
        <v>209</v>
      </c>
      <c r="E51" s="58">
        <v>200</v>
      </c>
      <c r="F51" s="94">
        <v>21.5</v>
      </c>
      <c r="G51" s="94">
        <v>21.5</v>
      </c>
    </row>
    <row r="52" spans="1:7" ht="158.25" customHeight="1" x14ac:dyDescent="0.25">
      <c r="A52" s="52" t="s">
        <v>980</v>
      </c>
      <c r="B52" s="53" t="s">
        <v>199</v>
      </c>
      <c r="C52" s="53" t="s">
        <v>204</v>
      </c>
      <c r="D52" s="53" t="s">
        <v>210</v>
      </c>
      <c r="E52" s="53"/>
      <c r="F52" s="94">
        <f>F53+F54</f>
        <v>3502.1</v>
      </c>
      <c r="G52" s="94">
        <f>G53+G54</f>
        <v>3301.3</v>
      </c>
    </row>
    <row r="53" spans="1:7" ht="104.25" customHeight="1" x14ac:dyDescent="0.25">
      <c r="A53" s="52" t="s">
        <v>180</v>
      </c>
      <c r="B53" s="53" t="s">
        <v>199</v>
      </c>
      <c r="C53" s="53" t="s">
        <v>204</v>
      </c>
      <c r="D53" s="53" t="s">
        <v>210</v>
      </c>
      <c r="E53" s="53" t="s">
        <v>211</v>
      </c>
      <c r="F53" s="94">
        <v>3502.1</v>
      </c>
      <c r="G53" s="94">
        <v>3301.3</v>
      </c>
    </row>
    <row r="54" spans="1:7" ht="45" x14ac:dyDescent="0.25">
      <c r="A54" s="52" t="s">
        <v>187</v>
      </c>
      <c r="B54" s="53" t="s">
        <v>199</v>
      </c>
      <c r="C54" s="53" t="s">
        <v>204</v>
      </c>
      <c r="D54" s="53" t="s">
        <v>210</v>
      </c>
      <c r="E54" s="53" t="s">
        <v>212</v>
      </c>
      <c r="F54" s="94">
        <v>0</v>
      </c>
      <c r="G54" s="94">
        <v>0</v>
      </c>
    </row>
    <row r="55" spans="1:7" ht="87.75" customHeight="1" x14ac:dyDescent="0.25">
      <c r="A55" s="52" t="s">
        <v>761</v>
      </c>
      <c r="B55" s="53" t="s">
        <v>213</v>
      </c>
      <c r="C55" s="53" t="s">
        <v>204</v>
      </c>
      <c r="D55" s="57" t="s">
        <v>214</v>
      </c>
      <c r="E55" s="58"/>
      <c r="F55" s="94">
        <f>F56+F57</f>
        <v>2048.3000000000002</v>
      </c>
      <c r="G55" s="94">
        <f>G56+G57</f>
        <v>2046.3</v>
      </c>
    </row>
    <row r="56" spans="1:7" ht="90" x14ac:dyDescent="0.25">
      <c r="A56" s="52" t="s">
        <v>180</v>
      </c>
      <c r="B56" s="53" t="s">
        <v>213</v>
      </c>
      <c r="C56" s="53" t="s">
        <v>204</v>
      </c>
      <c r="D56" s="57" t="s">
        <v>214</v>
      </c>
      <c r="E56" s="58">
        <v>100</v>
      </c>
      <c r="F56" s="94">
        <v>1878.3</v>
      </c>
      <c r="G56" s="94">
        <v>1876.3</v>
      </c>
    </row>
    <row r="57" spans="1:7" ht="45" x14ac:dyDescent="0.25">
      <c r="A57" s="52" t="s">
        <v>187</v>
      </c>
      <c r="B57" s="53" t="s">
        <v>213</v>
      </c>
      <c r="C57" s="53" t="s">
        <v>204</v>
      </c>
      <c r="D57" s="57" t="s">
        <v>214</v>
      </c>
      <c r="E57" s="58">
        <v>200</v>
      </c>
      <c r="F57" s="94">
        <v>170</v>
      </c>
      <c r="G57" s="94">
        <v>170</v>
      </c>
    </row>
    <row r="58" spans="1:7" x14ac:dyDescent="0.25">
      <c r="A58" s="59" t="s">
        <v>11</v>
      </c>
      <c r="B58" s="53" t="s">
        <v>199</v>
      </c>
      <c r="C58" s="53" t="s">
        <v>10</v>
      </c>
      <c r="D58" s="131"/>
      <c r="E58" s="58"/>
      <c r="F58" s="94">
        <f t="shared" ref="F58:G60" si="3">F59</f>
        <v>35.4</v>
      </c>
      <c r="G58" s="94">
        <f t="shared" si="3"/>
        <v>18.3</v>
      </c>
    </row>
    <row r="59" spans="1:7" x14ac:dyDescent="0.25">
      <c r="A59" s="52" t="s">
        <v>176</v>
      </c>
      <c r="B59" s="53" t="s">
        <v>199</v>
      </c>
      <c r="C59" s="53" t="s">
        <v>10</v>
      </c>
      <c r="D59" s="53" t="s">
        <v>177</v>
      </c>
      <c r="E59" s="58"/>
      <c r="F59" s="94">
        <f t="shared" si="3"/>
        <v>35.4</v>
      </c>
      <c r="G59" s="94">
        <f t="shared" si="3"/>
        <v>18.3</v>
      </c>
    </row>
    <row r="60" spans="1:7" ht="30" x14ac:dyDescent="0.25">
      <c r="A60" s="60" t="s">
        <v>207</v>
      </c>
      <c r="B60" s="53" t="s">
        <v>199</v>
      </c>
      <c r="C60" s="53" t="s">
        <v>10</v>
      </c>
      <c r="D60" s="53" t="s">
        <v>208</v>
      </c>
      <c r="E60" s="58"/>
      <c r="F60" s="94">
        <f t="shared" si="3"/>
        <v>35.4</v>
      </c>
      <c r="G60" s="94">
        <f t="shared" si="3"/>
        <v>18.3</v>
      </c>
    </row>
    <row r="61" spans="1:7" ht="87" customHeight="1" x14ac:dyDescent="0.25">
      <c r="A61" s="55" t="s">
        <v>762</v>
      </c>
      <c r="B61" s="53" t="s">
        <v>199</v>
      </c>
      <c r="C61" s="53" t="s">
        <v>10</v>
      </c>
      <c r="D61" s="131" t="s">
        <v>763</v>
      </c>
      <c r="E61" s="58"/>
      <c r="F61" s="94">
        <f>F62+F63</f>
        <v>35.4</v>
      </c>
      <c r="G61" s="94">
        <f>G62+G63</f>
        <v>18.3</v>
      </c>
    </row>
    <row r="62" spans="1:7" ht="45" x14ac:dyDescent="0.25">
      <c r="A62" s="52" t="s">
        <v>187</v>
      </c>
      <c r="B62" s="53" t="s">
        <v>199</v>
      </c>
      <c r="C62" s="53" t="s">
        <v>10</v>
      </c>
      <c r="D62" s="131" t="s">
        <v>763</v>
      </c>
      <c r="E62" s="58">
        <v>200</v>
      </c>
      <c r="F62" s="94">
        <v>9.4</v>
      </c>
      <c r="G62" s="94">
        <v>9.4</v>
      </c>
    </row>
    <row r="63" spans="1:7" ht="60" x14ac:dyDescent="0.25">
      <c r="A63" s="55" t="s">
        <v>981</v>
      </c>
      <c r="B63" s="53" t="s">
        <v>199</v>
      </c>
      <c r="C63" s="53" t="s">
        <v>10</v>
      </c>
      <c r="D63" s="131" t="s">
        <v>763</v>
      </c>
      <c r="E63" s="58">
        <v>600</v>
      </c>
      <c r="F63" s="94">
        <v>25.999999999999996</v>
      </c>
      <c r="G63" s="94">
        <v>8.9</v>
      </c>
    </row>
    <row r="64" spans="1:7" ht="30" x14ac:dyDescent="0.25">
      <c r="A64" s="52" t="s">
        <v>578</v>
      </c>
      <c r="B64" s="53" t="s">
        <v>199</v>
      </c>
      <c r="C64" s="56" t="s">
        <v>14</v>
      </c>
      <c r="D64" s="91"/>
      <c r="E64" s="48"/>
      <c r="F64" s="94">
        <f>F65</f>
        <v>241</v>
      </c>
      <c r="G64" s="94">
        <f>G65</f>
        <v>241</v>
      </c>
    </row>
    <row r="65" spans="1:7" ht="30" x14ac:dyDescent="0.25">
      <c r="A65" s="52" t="s">
        <v>579</v>
      </c>
      <c r="B65" s="53" t="s">
        <v>199</v>
      </c>
      <c r="C65" s="56" t="s">
        <v>14</v>
      </c>
      <c r="D65" s="93" t="s">
        <v>580</v>
      </c>
      <c r="E65" s="48"/>
      <c r="F65" s="94">
        <f>F66</f>
        <v>241</v>
      </c>
      <c r="G65" s="94">
        <f>G66</f>
        <v>241</v>
      </c>
    </row>
    <row r="66" spans="1:7" ht="45" x14ac:dyDescent="0.25">
      <c r="A66" s="52" t="s">
        <v>187</v>
      </c>
      <c r="B66" s="53" t="s">
        <v>199</v>
      </c>
      <c r="C66" s="56" t="s">
        <v>14</v>
      </c>
      <c r="D66" s="93" t="s">
        <v>580</v>
      </c>
      <c r="E66" s="48">
        <v>200</v>
      </c>
      <c r="F66" s="94">
        <v>241</v>
      </c>
      <c r="G66" s="94">
        <v>241</v>
      </c>
    </row>
    <row r="67" spans="1:7" ht="30" x14ac:dyDescent="0.25">
      <c r="A67" s="55" t="s">
        <v>976</v>
      </c>
      <c r="B67" s="53" t="s">
        <v>199</v>
      </c>
      <c r="C67" s="53" t="s">
        <v>975</v>
      </c>
      <c r="D67" s="131"/>
      <c r="E67" s="58"/>
      <c r="F67" s="94">
        <f t="shared" ref="F67:G71" si="4">F68</f>
        <v>10217.400000000001</v>
      </c>
      <c r="G67" s="94">
        <f t="shared" si="4"/>
        <v>10217.400000000001</v>
      </c>
    </row>
    <row r="68" spans="1:7" ht="45" x14ac:dyDescent="0.25">
      <c r="A68" s="61" t="s">
        <v>769</v>
      </c>
      <c r="B68" s="62" t="s">
        <v>199</v>
      </c>
      <c r="C68" s="62" t="s">
        <v>975</v>
      </c>
      <c r="D68" s="62" t="s">
        <v>235</v>
      </c>
      <c r="E68" s="57"/>
      <c r="F68" s="94">
        <f t="shared" si="4"/>
        <v>10217.400000000001</v>
      </c>
      <c r="G68" s="94">
        <f t="shared" si="4"/>
        <v>10217.400000000001</v>
      </c>
    </row>
    <row r="69" spans="1:7" ht="30" x14ac:dyDescent="0.25">
      <c r="A69" s="61" t="s">
        <v>236</v>
      </c>
      <c r="B69" s="62" t="s">
        <v>199</v>
      </c>
      <c r="C69" s="62" t="s">
        <v>975</v>
      </c>
      <c r="D69" s="62" t="s">
        <v>237</v>
      </c>
      <c r="E69" s="57"/>
      <c r="F69" s="94">
        <f t="shared" si="4"/>
        <v>10217.400000000001</v>
      </c>
      <c r="G69" s="94">
        <f t="shared" si="4"/>
        <v>10217.400000000001</v>
      </c>
    </row>
    <row r="70" spans="1:7" ht="75" x14ac:dyDescent="0.25">
      <c r="A70" s="61" t="s">
        <v>238</v>
      </c>
      <c r="B70" s="62" t="s">
        <v>199</v>
      </c>
      <c r="C70" s="62" t="s">
        <v>975</v>
      </c>
      <c r="D70" s="62" t="s">
        <v>239</v>
      </c>
      <c r="E70" s="57"/>
      <c r="F70" s="94">
        <f t="shared" si="4"/>
        <v>10217.400000000001</v>
      </c>
      <c r="G70" s="94">
        <f t="shared" si="4"/>
        <v>10217.400000000001</v>
      </c>
    </row>
    <row r="71" spans="1:7" ht="45" x14ac:dyDescent="0.25">
      <c r="A71" s="65" t="s">
        <v>982</v>
      </c>
      <c r="B71" s="62" t="s">
        <v>199</v>
      </c>
      <c r="C71" s="62" t="s">
        <v>975</v>
      </c>
      <c r="D71" s="62" t="s">
        <v>983</v>
      </c>
      <c r="E71" s="63"/>
      <c r="F71" s="94">
        <f t="shared" si="4"/>
        <v>10217.400000000001</v>
      </c>
      <c r="G71" s="94">
        <f t="shared" si="4"/>
        <v>10217.400000000001</v>
      </c>
    </row>
    <row r="72" spans="1:7" ht="45" x14ac:dyDescent="0.25">
      <c r="A72" s="52" t="s">
        <v>187</v>
      </c>
      <c r="B72" s="62" t="s">
        <v>199</v>
      </c>
      <c r="C72" s="62" t="s">
        <v>975</v>
      </c>
      <c r="D72" s="62" t="s">
        <v>983</v>
      </c>
      <c r="E72" s="63">
        <v>200</v>
      </c>
      <c r="F72" s="94">
        <v>10217.400000000001</v>
      </c>
      <c r="G72" s="94">
        <v>10217.400000000001</v>
      </c>
    </row>
    <row r="73" spans="1:7" x14ac:dyDescent="0.25">
      <c r="A73" s="52" t="s">
        <v>19</v>
      </c>
      <c r="B73" s="53" t="s">
        <v>199</v>
      </c>
      <c r="C73" s="53" t="s">
        <v>18</v>
      </c>
      <c r="D73" s="53"/>
      <c r="E73" s="58"/>
      <c r="F73" s="94">
        <f>F74</f>
        <v>209810.6</v>
      </c>
      <c r="G73" s="94">
        <f>G74</f>
        <v>188620.90000000002</v>
      </c>
    </row>
    <row r="74" spans="1:7" x14ac:dyDescent="0.25">
      <c r="A74" s="52" t="s">
        <v>176</v>
      </c>
      <c r="B74" s="53" t="s">
        <v>199</v>
      </c>
      <c r="C74" s="53" t="s">
        <v>18</v>
      </c>
      <c r="D74" s="53" t="s">
        <v>177</v>
      </c>
      <c r="E74" s="58"/>
      <c r="F74" s="94">
        <f>F75+F80+F83+F86+F88+F90</f>
        <v>209810.6</v>
      </c>
      <c r="G74" s="94">
        <f>G75+G80+G83+G86+G88+G90</f>
        <v>188620.90000000002</v>
      </c>
    </row>
    <row r="75" spans="1:7" ht="60" x14ac:dyDescent="0.25">
      <c r="A75" s="55" t="s">
        <v>217</v>
      </c>
      <c r="B75" s="53" t="s">
        <v>199</v>
      </c>
      <c r="C75" s="53" t="s">
        <v>18</v>
      </c>
      <c r="D75" s="53" t="s">
        <v>218</v>
      </c>
      <c r="E75" s="58"/>
      <c r="F75" s="94">
        <f>F76+F77+F78+F79</f>
        <v>199162.6</v>
      </c>
      <c r="G75" s="94">
        <f>G76+G77+G78+G79</f>
        <v>181278.6</v>
      </c>
    </row>
    <row r="76" spans="1:7" ht="90" x14ac:dyDescent="0.25">
      <c r="A76" s="52" t="s">
        <v>180</v>
      </c>
      <c r="B76" s="53" t="s">
        <v>199</v>
      </c>
      <c r="C76" s="53" t="s">
        <v>18</v>
      </c>
      <c r="D76" s="53" t="s">
        <v>218</v>
      </c>
      <c r="E76" s="58">
        <v>100</v>
      </c>
      <c r="F76" s="94">
        <v>103853.59999999999</v>
      </c>
      <c r="G76" s="94">
        <v>101178.6</v>
      </c>
    </row>
    <row r="77" spans="1:7" ht="45" x14ac:dyDescent="0.25">
      <c r="A77" s="52" t="s">
        <v>187</v>
      </c>
      <c r="B77" s="53" t="s">
        <v>199</v>
      </c>
      <c r="C77" s="53" t="s">
        <v>18</v>
      </c>
      <c r="D77" s="53" t="s">
        <v>218</v>
      </c>
      <c r="E77" s="58">
        <v>200</v>
      </c>
      <c r="F77" s="94">
        <v>91845.8</v>
      </c>
      <c r="G77" s="94">
        <v>76676.5</v>
      </c>
    </row>
    <row r="78" spans="1:7" ht="30" x14ac:dyDescent="0.25">
      <c r="A78" s="52" t="s">
        <v>188</v>
      </c>
      <c r="B78" s="53" t="s">
        <v>199</v>
      </c>
      <c r="C78" s="53" t="s">
        <v>18</v>
      </c>
      <c r="D78" s="53" t="s">
        <v>218</v>
      </c>
      <c r="E78" s="58">
        <v>300</v>
      </c>
      <c r="F78" s="94">
        <v>10</v>
      </c>
      <c r="G78" s="94">
        <v>10</v>
      </c>
    </row>
    <row r="79" spans="1:7" x14ac:dyDescent="0.25">
      <c r="A79" s="55" t="s">
        <v>189</v>
      </c>
      <c r="B79" s="53" t="s">
        <v>199</v>
      </c>
      <c r="C79" s="53" t="s">
        <v>18</v>
      </c>
      <c r="D79" s="53" t="s">
        <v>218</v>
      </c>
      <c r="E79" s="58">
        <v>800</v>
      </c>
      <c r="F79" s="94">
        <v>3453.2</v>
      </c>
      <c r="G79" s="94">
        <v>3413.5</v>
      </c>
    </row>
    <row r="80" spans="1:7" ht="75" x14ac:dyDescent="0.25">
      <c r="A80" s="52" t="s">
        <v>984</v>
      </c>
      <c r="B80" s="53" t="s">
        <v>199</v>
      </c>
      <c r="C80" s="53" t="s">
        <v>18</v>
      </c>
      <c r="D80" s="53" t="s">
        <v>219</v>
      </c>
      <c r="E80" s="58"/>
      <c r="F80" s="94">
        <f>F81+F82</f>
        <v>5776.8</v>
      </c>
      <c r="G80" s="94">
        <f>G81+G82</f>
        <v>4107.2</v>
      </c>
    </row>
    <row r="81" spans="1:7" ht="90" x14ac:dyDescent="0.25">
      <c r="A81" s="52" t="s">
        <v>180</v>
      </c>
      <c r="B81" s="53" t="s">
        <v>199</v>
      </c>
      <c r="C81" s="53" t="s">
        <v>18</v>
      </c>
      <c r="D81" s="53" t="s">
        <v>219</v>
      </c>
      <c r="E81" s="58">
        <v>100</v>
      </c>
      <c r="F81" s="94">
        <v>33.299999999999997</v>
      </c>
      <c r="G81" s="94">
        <v>33.299999999999997</v>
      </c>
    </row>
    <row r="82" spans="1:7" x14ac:dyDescent="0.25">
      <c r="A82" s="55" t="s">
        <v>189</v>
      </c>
      <c r="B82" s="53" t="s">
        <v>199</v>
      </c>
      <c r="C82" s="53" t="s">
        <v>18</v>
      </c>
      <c r="D82" s="53" t="s">
        <v>219</v>
      </c>
      <c r="E82" s="58">
        <v>800</v>
      </c>
      <c r="F82" s="94">
        <v>5743.5</v>
      </c>
      <c r="G82" s="94">
        <v>4073.9</v>
      </c>
    </row>
    <row r="83" spans="1:7" ht="30" x14ac:dyDescent="0.25">
      <c r="A83" s="47" t="s">
        <v>220</v>
      </c>
      <c r="B83" s="53" t="s">
        <v>199</v>
      </c>
      <c r="C83" s="49" t="s">
        <v>18</v>
      </c>
      <c r="D83" s="53" t="s">
        <v>221</v>
      </c>
      <c r="E83" s="48"/>
      <c r="F83" s="94">
        <f>F84+F85</f>
        <v>405</v>
      </c>
      <c r="G83" s="94">
        <f>G84+G85</f>
        <v>165</v>
      </c>
    </row>
    <row r="84" spans="1:7" ht="45" x14ac:dyDescent="0.25">
      <c r="A84" s="52" t="s">
        <v>187</v>
      </c>
      <c r="B84" s="53" t="s">
        <v>199</v>
      </c>
      <c r="C84" s="49" t="s">
        <v>18</v>
      </c>
      <c r="D84" s="53" t="s">
        <v>221</v>
      </c>
      <c r="E84" s="48">
        <v>200</v>
      </c>
      <c r="F84" s="94">
        <v>140</v>
      </c>
      <c r="G84" s="94">
        <v>140</v>
      </c>
    </row>
    <row r="85" spans="1:7" x14ac:dyDescent="0.25">
      <c r="A85" s="47" t="s">
        <v>189</v>
      </c>
      <c r="B85" s="53" t="s">
        <v>199</v>
      </c>
      <c r="C85" s="49" t="s">
        <v>18</v>
      </c>
      <c r="D85" s="53" t="s">
        <v>221</v>
      </c>
      <c r="E85" s="58">
        <v>800</v>
      </c>
      <c r="F85" s="94">
        <v>265</v>
      </c>
      <c r="G85" s="94">
        <v>25</v>
      </c>
    </row>
    <row r="86" spans="1:7" ht="30" x14ac:dyDescent="0.25">
      <c r="A86" s="47" t="s">
        <v>222</v>
      </c>
      <c r="B86" s="53" t="s">
        <v>199</v>
      </c>
      <c r="C86" s="49" t="s">
        <v>18</v>
      </c>
      <c r="D86" s="53" t="s">
        <v>223</v>
      </c>
      <c r="E86" s="56"/>
      <c r="F86" s="94">
        <f>F87</f>
        <v>155</v>
      </c>
      <c r="G86" s="94">
        <f>G87</f>
        <v>155</v>
      </c>
    </row>
    <row r="87" spans="1:7" x14ac:dyDescent="0.25">
      <c r="A87" s="47" t="s">
        <v>189</v>
      </c>
      <c r="B87" s="53" t="s">
        <v>199</v>
      </c>
      <c r="C87" s="49" t="s">
        <v>18</v>
      </c>
      <c r="D87" s="53" t="s">
        <v>223</v>
      </c>
      <c r="E87" s="56" t="s">
        <v>224</v>
      </c>
      <c r="F87" s="94">
        <v>155</v>
      </c>
      <c r="G87" s="94">
        <v>155</v>
      </c>
    </row>
    <row r="88" spans="1:7" ht="45" x14ac:dyDescent="0.25">
      <c r="A88" s="52" t="s">
        <v>192</v>
      </c>
      <c r="B88" s="53" t="s">
        <v>199</v>
      </c>
      <c r="C88" s="53" t="s">
        <v>18</v>
      </c>
      <c r="D88" s="53" t="s">
        <v>193</v>
      </c>
      <c r="E88" s="58"/>
      <c r="F88" s="94">
        <f>F89</f>
        <v>789.69999999999993</v>
      </c>
      <c r="G88" s="94">
        <f>G89</f>
        <v>769.2</v>
      </c>
    </row>
    <row r="89" spans="1:7" ht="30" x14ac:dyDescent="0.25">
      <c r="A89" s="52" t="s">
        <v>188</v>
      </c>
      <c r="B89" s="53" t="s">
        <v>199</v>
      </c>
      <c r="C89" s="53" t="s">
        <v>18</v>
      </c>
      <c r="D89" s="53" t="s">
        <v>193</v>
      </c>
      <c r="E89" s="58">
        <v>300</v>
      </c>
      <c r="F89" s="94">
        <v>789.69999999999993</v>
      </c>
      <c r="G89" s="94">
        <v>769.2</v>
      </c>
    </row>
    <row r="90" spans="1:7" ht="30" x14ac:dyDescent="0.25">
      <c r="A90" s="55" t="s">
        <v>207</v>
      </c>
      <c r="B90" s="62" t="s">
        <v>199</v>
      </c>
      <c r="C90" s="62" t="s">
        <v>18</v>
      </c>
      <c r="D90" s="62" t="s">
        <v>208</v>
      </c>
      <c r="E90" s="53"/>
      <c r="F90" s="94">
        <f>F91</f>
        <v>3521.5</v>
      </c>
      <c r="G90" s="94">
        <f>G91</f>
        <v>2145.9</v>
      </c>
    </row>
    <row r="91" spans="1:7" ht="30" x14ac:dyDescent="0.25">
      <c r="A91" s="52" t="s">
        <v>985</v>
      </c>
      <c r="B91" s="53" t="s">
        <v>199</v>
      </c>
      <c r="C91" s="53" t="s">
        <v>18</v>
      </c>
      <c r="D91" s="53" t="s">
        <v>986</v>
      </c>
      <c r="E91" s="58"/>
      <c r="F91" s="94">
        <f>F92</f>
        <v>3521.5</v>
      </c>
      <c r="G91" s="94">
        <f>G92</f>
        <v>2145.9</v>
      </c>
    </row>
    <row r="92" spans="1:7" ht="45" x14ac:dyDescent="0.25">
      <c r="A92" s="52" t="s">
        <v>187</v>
      </c>
      <c r="B92" s="53" t="s">
        <v>199</v>
      </c>
      <c r="C92" s="53" t="s">
        <v>18</v>
      </c>
      <c r="D92" s="53" t="s">
        <v>986</v>
      </c>
      <c r="E92" s="58">
        <v>200</v>
      </c>
      <c r="F92" s="94">
        <v>3521.5</v>
      </c>
      <c r="G92" s="94">
        <v>2145.9</v>
      </c>
    </row>
    <row r="93" spans="1:7" x14ac:dyDescent="0.25">
      <c r="A93" s="52" t="s">
        <v>21</v>
      </c>
      <c r="B93" s="53" t="s">
        <v>199</v>
      </c>
      <c r="C93" s="53" t="s">
        <v>20</v>
      </c>
      <c r="D93" s="53"/>
      <c r="E93" s="58"/>
      <c r="F93" s="94">
        <f>F94</f>
        <v>2055.6000000000004</v>
      </c>
      <c r="G93" s="94">
        <f>G94</f>
        <v>2055.6000000000004</v>
      </c>
    </row>
    <row r="94" spans="1:7" x14ac:dyDescent="0.25">
      <c r="A94" s="52" t="s">
        <v>23</v>
      </c>
      <c r="B94" s="53" t="s">
        <v>199</v>
      </c>
      <c r="C94" s="53" t="s">
        <v>22</v>
      </c>
      <c r="D94" s="53"/>
      <c r="E94" s="58"/>
      <c r="F94" s="94">
        <f>F95</f>
        <v>2055.6000000000004</v>
      </c>
      <c r="G94" s="94">
        <f>G95</f>
        <v>2055.6000000000004</v>
      </c>
    </row>
    <row r="95" spans="1:7" x14ac:dyDescent="0.25">
      <c r="A95" s="52" t="s">
        <v>176</v>
      </c>
      <c r="B95" s="53" t="s">
        <v>199</v>
      </c>
      <c r="C95" s="53" t="s">
        <v>22</v>
      </c>
      <c r="D95" s="53" t="s">
        <v>177</v>
      </c>
      <c r="E95" s="58"/>
      <c r="F95" s="94">
        <f>F96+F98</f>
        <v>2055.6000000000004</v>
      </c>
      <c r="G95" s="94">
        <f>G96+G98</f>
        <v>2055.6000000000004</v>
      </c>
    </row>
    <row r="96" spans="1:7" x14ac:dyDescent="0.25">
      <c r="A96" s="52" t="s">
        <v>225</v>
      </c>
      <c r="B96" s="53" t="s">
        <v>199</v>
      </c>
      <c r="C96" s="49" t="s">
        <v>22</v>
      </c>
      <c r="D96" s="53" t="s">
        <v>226</v>
      </c>
      <c r="E96" s="48"/>
      <c r="F96" s="94">
        <f>F97</f>
        <v>1414.2</v>
      </c>
      <c r="G96" s="94">
        <f>G97</f>
        <v>1414.2</v>
      </c>
    </row>
    <row r="97" spans="1:7" ht="45" x14ac:dyDescent="0.25">
      <c r="A97" s="52" t="s">
        <v>187</v>
      </c>
      <c r="B97" s="53" t="s">
        <v>199</v>
      </c>
      <c r="C97" s="49" t="s">
        <v>22</v>
      </c>
      <c r="D97" s="53" t="s">
        <v>226</v>
      </c>
      <c r="E97" s="48">
        <v>200</v>
      </c>
      <c r="F97" s="94">
        <v>1414.2</v>
      </c>
      <c r="G97" s="94">
        <v>1414.2</v>
      </c>
    </row>
    <row r="98" spans="1:7" x14ac:dyDescent="0.25">
      <c r="A98" s="52" t="s">
        <v>227</v>
      </c>
      <c r="B98" s="53" t="s">
        <v>199</v>
      </c>
      <c r="C98" s="49" t="s">
        <v>22</v>
      </c>
      <c r="D98" s="53" t="s">
        <v>228</v>
      </c>
      <c r="E98" s="48"/>
      <c r="F98" s="94">
        <f>F99+F100+F101</f>
        <v>641.4000000000002</v>
      </c>
      <c r="G98" s="94">
        <f>G99+G100+G101</f>
        <v>641.4000000000002</v>
      </c>
    </row>
    <row r="99" spans="1:7" ht="90" x14ac:dyDescent="0.25">
      <c r="A99" s="52" t="s">
        <v>180</v>
      </c>
      <c r="B99" s="53" t="s">
        <v>199</v>
      </c>
      <c r="C99" s="49" t="s">
        <v>22</v>
      </c>
      <c r="D99" s="53" t="s">
        <v>228</v>
      </c>
      <c r="E99" s="48">
        <v>100</v>
      </c>
      <c r="F99" s="94">
        <v>74.2</v>
      </c>
      <c r="G99" s="94">
        <v>74.2</v>
      </c>
    </row>
    <row r="100" spans="1:7" ht="45" x14ac:dyDescent="0.25">
      <c r="A100" s="52" t="s">
        <v>187</v>
      </c>
      <c r="B100" s="53" t="s">
        <v>199</v>
      </c>
      <c r="C100" s="53" t="s">
        <v>22</v>
      </c>
      <c r="D100" s="53" t="s">
        <v>228</v>
      </c>
      <c r="E100" s="58">
        <v>200</v>
      </c>
      <c r="F100" s="94">
        <v>557.20000000000016</v>
      </c>
      <c r="G100" s="94">
        <v>557.20000000000016</v>
      </c>
    </row>
    <row r="101" spans="1:7" ht="30" x14ac:dyDescent="0.25">
      <c r="A101" s="52" t="s">
        <v>188</v>
      </c>
      <c r="B101" s="53" t="s">
        <v>199</v>
      </c>
      <c r="C101" s="53" t="s">
        <v>22</v>
      </c>
      <c r="D101" s="53" t="s">
        <v>228</v>
      </c>
      <c r="E101" s="58">
        <v>300</v>
      </c>
      <c r="F101" s="94">
        <v>10</v>
      </c>
      <c r="G101" s="94">
        <v>10</v>
      </c>
    </row>
    <row r="102" spans="1:7" x14ac:dyDescent="0.25">
      <c r="A102" s="61" t="s">
        <v>27</v>
      </c>
      <c r="B102" s="62" t="s">
        <v>199</v>
      </c>
      <c r="C102" s="62" t="s">
        <v>26</v>
      </c>
      <c r="D102" s="62"/>
      <c r="E102" s="57"/>
      <c r="F102" s="94">
        <f>F103+F111+F125+F144</f>
        <v>2678693</v>
      </c>
      <c r="G102" s="94">
        <f>G103+G111+G125+G144</f>
        <v>2223527.9</v>
      </c>
    </row>
    <row r="103" spans="1:7" x14ac:dyDescent="0.25">
      <c r="A103" s="61" t="s">
        <v>31</v>
      </c>
      <c r="B103" s="62" t="s">
        <v>199</v>
      </c>
      <c r="C103" s="62" t="s">
        <v>30</v>
      </c>
      <c r="D103" s="62"/>
      <c r="E103" s="57"/>
      <c r="F103" s="94">
        <f t="shared" ref="F103:G105" si="5">F104</f>
        <v>923860.2</v>
      </c>
      <c r="G103" s="94">
        <f t="shared" si="5"/>
        <v>697305.1</v>
      </c>
    </row>
    <row r="104" spans="1:7" ht="60" x14ac:dyDescent="0.25">
      <c r="A104" s="61" t="s">
        <v>765</v>
      </c>
      <c r="B104" s="62" t="s">
        <v>199</v>
      </c>
      <c r="C104" s="62" t="s">
        <v>30</v>
      </c>
      <c r="D104" s="62" t="s">
        <v>229</v>
      </c>
      <c r="E104" s="57"/>
      <c r="F104" s="94">
        <f t="shared" si="5"/>
        <v>923860.2</v>
      </c>
      <c r="G104" s="94">
        <f t="shared" si="5"/>
        <v>697305.1</v>
      </c>
    </row>
    <row r="105" spans="1:7" ht="60" x14ac:dyDescent="0.25">
      <c r="A105" s="61" t="s">
        <v>230</v>
      </c>
      <c r="B105" s="62" t="s">
        <v>199</v>
      </c>
      <c r="C105" s="62" t="s">
        <v>30</v>
      </c>
      <c r="D105" s="62" t="s">
        <v>231</v>
      </c>
      <c r="E105" s="57"/>
      <c r="F105" s="94">
        <f t="shared" si="5"/>
        <v>923860.2</v>
      </c>
      <c r="G105" s="94">
        <f t="shared" si="5"/>
        <v>697305.1</v>
      </c>
    </row>
    <row r="106" spans="1:7" ht="60" x14ac:dyDescent="0.25">
      <c r="A106" s="61" t="s">
        <v>232</v>
      </c>
      <c r="B106" s="62" t="s">
        <v>199</v>
      </c>
      <c r="C106" s="62" t="s">
        <v>30</v>
      </c>
      <c r="D106" s="62" t="s">
        <v>233</v>
      </c>
      <c r="E106" s="57"/>
      <c r="F106" s="94">
        <f>F107+F109</f>
        <v>923860.2</v>
      </c>
      <c r="G106" s="94">
        <f>G107+G109</f>
        <v>697305.1</v>
      </c>
    </row>
    <row r="107" spans="1:7" ht="105" x14ac:dyDescent="0.25">
      <c r="A107" s="68" t="s">
        <v>767</v>
      </c>
      <c r="B107" s="62" t="s">
        <v>199</v>
      </c>
      <c r="C107" s="62" t="s">
        <v>30</v>
      </c>
      <c r="D107" s="96" t="s">
        <v>768</v>
      </c>
      <c r="E107" s="63"/>
      <c r="F107" s="94">
        <f>F108</f>
        <v>1747.5</v>
      </c>
      <c r="G107" s="94">
        <f>G108</f>
        <v>1747.5</v>
      </c>
    </row>
    <row r="108" spans="1:7" ht="45" x14ac:dyDescent="0.25">
      <c r="A108" s="132" t="s">
        <v>764</v>
      </c>
      <c r="B108" s="62" t="s">
        <v>199</v>
      </c>
      <c r="C108" s="62" t="s">
        <v>30</v>
      </c>
      <c r="D108" s="96" t="s">
        <v>768</v>
      </c>
      <c r="E108" s="63">
        <v>400</v>
      </c>
      <c r="F108" s="94">
        <v>1747.5</v>
      </c>
      <c r="G108" s="94">
        <v>1747.5</v>
      </c>
    </row>
    <row r="109" spans="1:7" ht="180" x14ac:dyDescent="0.25">
      <c r="A109" s="133" t="s">
        <v>987</v>
      </c>
      <c r="B109" s="62" t="s">
        <v>199</v>
      </c>
      <c r="C109" s="62" t="s">
        <v>30</v>
      </c>
      <c r="D109" s="62" t="s">
        <v>234</v>
      </c>
      <c r="E109" s="57"/>
      <c r="F109" s="94">
        <f>F110</f>
        <v>922112.7</v>
      </c>
      <c r="G109" s="94">
        <f>G110</f>
        <v>695557.6</v>
      </c>
    </row>
    <row r="110" spans="1:7" ht="45" x14ac:dyDescent="0.25">
      <c r="A110" s="64" t="s">
        <v>764</v>
      </c>
      <c r="B110" s="62" t="s">
        <v>199</v>
      </c>
      <c r="C110" s="62" t="s">
        <v>30</v>
      </c>
      <c r="D110" s="62" t="s">
        <v>234</v>
      </c>
      <c r="E110" s="57">
        <v>400</v>
      </c>
      <c r="F110" s="94">
        <v>922112.7</v>
      </c>
      <c r="G110" s="94">
        <v>695557.6</v>
      </c>
    </row>
    <row r="111" spans="1:7" x14ac:dyDescent="0.25">
      <c r="A111" s="61" t="s">
        <v>33</v>
      </c>
      <c r="B111" s="62" t="s">
        <v>199</v>
      </c>
      <c r="C111" s="62" t="s">
        <v>32</v>
      </c>
      <c r="D111" s="66"/>
      <c r="E111" s="57"/>
      <c r="F111" s="94">
        <f t="shared" ref="F111:G113" si="6">F112</f>
        <v>162412</v>
      </c>
      <c r="G111" s="94">
        <f t="shared" si="6"/>
        <v>162347.70000000001</v>
      </c>
    </row>
    <row r="112" spans="1:7" ht="45" x14ac:dyDescent="0.25">
      <c r="A112" s="61" t="s">
        <v>769</v>
      </c>
      <c r="B112" s="62" t="s">
        <v>199</v>
      </c>
      <c r="C112" s="62" t="s">
        <v>32</v>
      </c>
      <c r="D112" s="62" t="s">
        <v>235</v>
      </c>
      <c r="E112" s="57"/>
      <c r="F112" s="94">
        <f t="shared" si="6"/>
        <v>162412</v>
      </c>
      <c r="G112" s="94">
        <f t="shared" si="6"/>
        <v>162347.70000000001</v>
      </c>
    </row>
    <row r="113" spans="1:7" ht="30" x14ac:dyDescent="0.25">
      <c r="A113" s="61" t="s">
        <v>236</v>
      </c>
      <c r="B113" s="62" t="s">
        <v>199</v>
      </c>
      <c r="C113" s="62" t="s">
        <v>32</v>
      </c>
      <c r="D113" s="62" t="s">
        <v>237</v>
      </c>
      <c r="E113" s="57"/>
      <c r="F113" s="94">
        <f t="shared" si="6"/>
        <v>162412</v>
      </c>
      <c r="G113" s="94">
        <f t="shared" si="6"/>
        <v>162347.70000000001</v>
      </c>
    </row>
    <row r="114" spans="1:7" ht="75" x14ac:dyDescent="0.25">
      <c r="A114" s="61" t="s">
        <v>238</v>
      </c>
      <c r="B114" s="62" t="s">
        <v>199</v>
      </c>
      <c r="C114" s="62" t="s">
        <v>32</v>
      </c>
      <c r="D114" s="62" t="s">
        <v>239</v>
      </c>
      <c r="E114" s="57"/>
      <c r="F114" s="94">
        <f>F115+F117+F119+F121+F123</f>
        <v>162412</v>
      </c>
      <c r="G114" s="94">
        <f>G115+G117+G119+G121+G123</f>
        <v>162347.70000000001</v>
      </c>
    </row>
    <row r="115" spans="1:7" ht="30" x14ac:dyDescent="0.25">
      <c r="A115" s="133" t="s">
        <v>243</v>
      </c>
      <c r="B115" s="62" t="s">
        <v>199</v>
      </c>
      <c r="C115" s="62" t="s">
        <v>32</v>
      </c>
      <c r="D115" s="62" t="s">
        <v>244</v>
      </c>
      <c r="E115" s="57"/>
      <c r="F115" s="94">
        <f>F116</f>
        <v>32627.800000000007</v>
      </c>
      <c r="G115" s="94">
        <f>G116</f>
        <v>32627.800000000007</v>
      </c>
    </row>
    <row r="116" spans="1:7" ht="45" x14ac:dyDescent="0.25">
      <c r="A116" s="52" t="s">
        <v>187</v>
      </c>
      <c r="B116" s="62" t="s">
        <v>199</v>
      </c>
      <c r="C116" s="62" t="s">
        <v>32</v>
      </c>
      <c r="D116" s="62" t="s">
        <v>244</v>
      </c>
      <c r="E116" s="57">
        <v>200</v>
      </c>
      <c r="F116" s="94">
        <v>32627.800000000007</v>
      </c>
      <c r="G116" s="94">
        <v>32627.800000000007</v>
      </c>
    </row>
    <row r="117" spans="1:7" ht="60" x14ac:dyDescent="0.25">
      <c r="A117" s="65" t="s">
        <v>240</v>
      </c>
      <c r="B117" s="62" t="s">
        <v>199</v>
      </c>
      <c r="C117" s="62" t="s">
        <v>32</v>
      </c>
      <c r="D117" s="62" t="s">
        <v>241</v>
      </c>
      <c r="E117" s="63"/>
      <c r="F117" s="94">
        <f>F118</f>
        <v>570.20000000000005</v>
      </c>
      <c r="G117" s="94">
        <f>G118</f>
        <v>570.20000000000005</v>
      </c>
    </row>
    <row r="118" spans="1:7" ht="45" x14ac:dyDescent="0.25">
      <c r="A118" s="65" t="s">
        <v>242</v>
      </c>
      <c r="B118" s="62" t="s">
        <v>199</v>
      </c>
      <c r="C118" s="62" t="s">
        <v>32</v>
      </c>
      <c r="D118" s="62" t="s">
        <v>241</v>
      </c>
      <c r="E118" s="63">
        <v>600</v>
      </c>
      <c r="F118" s="94">
        <v>570.20000000000005</v>
      </c>
      <c r="G118" s="94">
        <v>570.20000000000005</v>
      </c>
    </row>
    <row r="119" spans="1:7" ht="60" x14ac:dyDescent="0.25">
      <c r="A119" s="61" t="s">
        <v>245</v>
      </c>
      <c r="B119" s="62" t="s">
        <v>199</v>
      </c>
      <c r="C119" s="62" t="s">
        <v>32</v>
      </c>
      <c r="D119" s="62" t="s">
        <v>246</v>
      </c>
      <c r="E119" s="57"/>
      <c r="F119" s="94">
        <f>F120</f>
        <v>45170</v>
      </c>
      <c r="G119" s="94">
        <f>G120</f>
        <v>45170</v>
      </c>
    </row>
    <row r="120" spans="1:7" x14ac:dyDescent="0.25">
      <c r="A120" s="64" t="s">
        <v>189</v>
      </c>
      <c r="B120" s="62" t="s">
        <v>199</v>
      </c>
      <c r="C120" s="62" t="s">
        <v>32</v>
      </c>
      <c r="D120" s="62" t="s">
        <v>246</v>
      </c>
      <c r="E120" s="57">
        <v>800</v>
      </c>
      <c r="F120" s="94">
        <v>45170</v>
      </c>
      <c r="G120" s="94">
        <v>45170</v>
      </c>
    </row>
    <row r="121" spans="1:7" ht="135" x14ac:dyDescent="0.25">
      <c r="A121" s="61" t="s">
        <v>247</v>
      </c>
      <c r="B121" s="62" t="s">
        <v>199</v>
      </c>
      <c r="C121" s="62" t="s">
        <v>32</v>
      </c>
      <c r="D121" s="62" t="s">
        <v>248</v>
      </c>
      <c r="E121" s="57"/>
      <c r="F121" s="94">
        <f>F122</f>
        <v>83536.800000000003</v>
      </c>
      <c r="G121" s="94">
        <f>G122</f>
        <v>83536.7</v>
      </c>
    </row>
    <row r="122" spans="1:7" x14ac:dyDescent="0.25">
      <c r="A122" s="64" t="s">
        <v>189</v>
      </c>
      <c r="B122" s="62" t="s">
        <v>199</v>
      </c>
      <c r="C122" s="62" t="s">
        <v>32</v>
      </c>
      <c r="D122" s="62" t="s">
        <v>248</v>
      </c>
      <c r="E122" s="57">
        <v>800</v>
      </c>
      <c r="F122" s="94">
        <v>83536.800000000003</v>
      </c>
      <c r="G122" s="94">
        <v>83536.7</v>
      </c>
    </row>
    <row r="123" spans="1:7" ht="135" x14ac:dyDescent="0.25">
      <c r="A123" s="111" t="s">
        <v>249</v>
      </c>
      <c r="B123" s="62" t="s">
        <v>199</v>
      </c>
      <c r="C123" s="62" t="s">
        <v>32</v>
      </c>
      <c r="D123" s="62" t="s">
        <v>250</v>
      </c>
      <c r="E123" s="57"/>
      <c r="F123" s="94">
        <f>F124</f>
        <v>507.2</v>
      </c>
      <c r="G123" s="94">
        <f>G124</f>
        <v>443</v>
      </c>
    </row>
    <row r="124" spans="1:7" x14ac:dyDescent="0.25">
      <c r="A124" s="64" t="s">
        <v>189</v>
      </c>
      <c r="B124" s="62" t="s">
        <v>199</v>
      </c>
      <c r="C124" s="62" t="s">
        <v>32</v>
      </c>
      <c r="D124" s="62" t="s">
        <v>250</v>
      </c>
      <c r="E124" s="57">
        <v>800</v>
      </c>
      <c r="F124" s="94">
        <v>507.2</v>
      </c>
      <c r="G124" s="94">
        <v>443</v>
      </c>
    </row>
    <row r="125" spans="1:7" x14ac:dyDescent="0.25">
      <c r="A125" s="61" t="s">
        <v>251</v>
      </c>
      <c r="B125" s="62" t="s">
        <v>199</v>
      </c>
      <c r="C125" s="62" t="s">
        <v>34</v>
      </c>
      <c r="D125" s="62"/>
      <c r="E125" s="57"/>
      <c r="F125" s="94">
        <f>F126+F129</f>
        <v>1210669.5</v>
      </c>
      <c r="G125" s="94">
        <f>G126+G129</f>
        <v>1154208.6999999997</v>
      </c>
    </row>
    <row r="126" spans="1:7" x14ac:dyDescent="0.25">
      <c r="A126" s="52" t="s">
        <v>176</v>
      </c>
      <c r="B126" s="53" t="s">
        <v>199</v>
      </c>
      <c r="C126" s="62" t="s">
        <v>34</v>
      </c>
      <c r="D126" s="53" t="s">
        <v>177</v>
      </c>
      <c r="E126" s="57"/>
      <c r="F126" s="94">
        <f>F127</f>
        <v>1904.4</v>
      </c>
      <c r="G126" s="94">
        <f>G127</f>
        <v>1904.4</v>
      </c>
    </row>
    <row r="127" spans="1:7" ht="30" x14ac:dyDescent="0.25">
      <c r="A127" s="52" t="s">
        <v>215</v>
      </c>
      <c r="B127" s="53" t="s">
        <v>199</v>
      </c>
      <c r="C127" s="49" t="s">
        <v>34</v>
      </c>
      <c r="D127" s="53" t="s">
        <v>216</v>
      </c>
      <c r="E127" s="48"/>
      <c r="F127" s="94">
        <f>F128</f>
        <v>1904.4</v>
      </c>
      <c r="G127" s="94">
        <f>G128</f>
        <v>1904.4</v>
      </c>
    </row>
    <row r="128" spans="1:7" ht="45" x14ac:dyDescent="0.25">
      <c r="A128" s="52" t="s">
        <v>187</v>
      </c>
      <c r="B128" s="53" t="s">
        <v>199</v>
      </c>
      <c r="C128" s="49" t="s">
        <v>34</v>
      </c>
      <c r="D128" s="53" t="s">
        <v>216</v>
      </c>
      <c r="E128" s="48">
        <v>200</v>
      </c>
      <c r="F128" s="94">
        <v>1904.4</v>
      </c>
      <c r="G128" s="94">
        <v>1904.4</v>
      </c>
    </row>
    <row r="129" spans="1:7" ht="45" x14ac:dyDescent="0.25">
      <c r="A129" s="61" t="s">
        <v>769</v>
      </c>
      <c r="B129" s="62" t="s">
        <v>199</v>
      </c>
      <c r="C129" s="62" t="s">
        <v>34</v>
      </c>
      <c r="D129" s="62" t="s">
        <v>235</v>
      </c>
      <c r="E129" s="57"/>
      <c r="F129" s="94">
        <f>F130</f>
        <v>1208765.1000000001</v>
      </c>
      <c r="G129" s="94">
        <f>G130</f>
        <v>1152304.2999999998</v>
      </c>
    </row>
    <row r="130" spans="1:7" ht="60" x14ac:dyDescent="0.25">
      <c r="A130" s="61" t="s">
        <v>252</v>
      </c>
      <c r="B130" s="62" t="s">
        <v>199</v>
      </c>
      <c r="C130" s="62" t="s">
        <v>34</v>
      </c>
      <c r="D130" s="62" t="s">
        <v>253</v>
      </c>
      <c r="E130" s="57"/>
      <c r="F130" s="94">
        <f>F131+F136</f>
        <v>1208765.1000000001</v>
      </c>
      <c r="G130" s="94">
        <f>G131+G136</f>
        <v>1152304.2999999998</v>
      </c>
    </row>
    <row r="131" spans="1:7" ht="30" x14ac:dyDescent="0.25">
      <c r="A131" s="61" t="s">
        <v>770</v>
      </c>
      <c r="B131" s="62" t="s">
        <v>199</v>
      </c>
      <c r="C131" s="62" t="s">
        <v>34</v>
      </c>
      <c r="D131" s="62" t="s">
        <v>771</v>
      </c>
      <c r="E131" s="57"/>
      <c r="F131" s="94">
        <f>F132+F134</f>
        <v>593242.80000000005</v>
      </c>
      <c r="G131" s="94">
        <f>G132+G134</f>
        <v>590701.30000000005</v>
      </c>
    </row>
    <row r="132" spans="1:7" ht="60" x14ac:dyDescent="0.25">
      <c r="A132" s="64" t="s">
        <v>256</v>
      </c>
      <c r="B132" s="62" t="s">
        <v>199</v>
      </c>
      <c r="C132" s="62" t="s">
        <v>34</v>
      </c>
      <c r="D132" s="62" t="s">
        <v>257</v>
      </c>
      <c r="E132" s="57"/>
      <c r="F132" s="94">
        <f>F133</f>
        <v>583637.30000000005</v>
      </c>
      <c r="G132" s="94">
        <f>G133</f>
        <v>583637.30000000005</v>
      </c>
    </row>
    <row r="133" spans="1:7" ht="45" x14ac:dyDescent="0.25">
      <c r="A133" s="52" t="s">
        <v>187</v>
      </c>
      <c r="B133" s="62" t="s">
        <v>199</v>
      </c>
      <c r="C133" s="62" t="s">
        <v>34</v>
      </c>
      <c r="D133" s="62" t="s">
        <v>257</v>
      </c>
      <c r="E133" s="57">
        <v>200</v>
      </c>
      <c r="F133" s="94">
        <v>583637.30000000005</v>
      </c>
      <c r="G133" s="94">
        <v>583637.30000000005</v>
      </c>
    </row>
    <row r="134" spans="1:7" ht="75" x14ac:dyDescent="0.25">
      <c r="A134" s="64" t="s">
        <v>988</v>
      </c>
      <c r="B134" s="62" t="s">
        <v>199</v>
      </c>
      <c r="C134" s="62" t="s">
        <v>34</v>
      </c>
      <c r="D134" s="62" t="s">
        <v>989</v>
      </c>
      <c r="E134" s="57"/>
      <c r="F134" s="94">
        <f>F135</f>
        <v>9605.5</v>
      </c>
      <c r="G134" s="94">
        <f>G135</f>
        <v>7064</v>
      </c>
    </row>
    <row r="135" spans="1:7" ht="45" x14ac:dyDescent="0.25">
      <c r="A135" s="52" t="s">
        <v>187</v>
      </c>
      <c r="B135" s="62" t="s">
        <v>199</v>
      </c>
      <c r="C135" s="62" t="s">
        <v>34</v>
      </c>
      <c r="D135" s="62" t="s">
        <v>989</v>
      </c>
      <c r="E135" s="57">
        <v>200</v>
      </c>
      <c r="F135" s="94">
        <v>9605.5</v>
      </c>
      <c r="G135" s="94">
        <v>7064</v>
      </c>
    </row>
    <row r="136" spans="1:7" ht="30" x14ac:dyDescent="0.25">
      <c r="A136" s="64" t="s">
        <v>254</v>
      </c>
      <c r="B136" s="62" t="s">
        <v>199</v>
      </c>
      <c r="C136" s="62" t="s">
        <v>34</v>
      </c>
      <c r="D136" s="62" t="s">
        <v>255</v>
      </c>
      <c r="E136" s="57"/>
      <c r="F136" s="94">
        <f>F137+F140+F142</f>
        <v>615522.29999999993</v>
      </c>
      <c r="G136" s="94">
        <f>G137+G140+G142</f>
        <v>561602.99999999988</v>
      </c>
    </row>
    <row r="137" spans="1:7" ht="60" x14ac:dyDescent="0.25">
      <c r="A137" s="64" t="s">
        <v>990</v>
      </c>
      <c r="B137" s="62" t="s">
        <v>199</v>
      </c>
      <c r="C137" s="62" t="s">
        <v>34</v>
      </c>
      <c r="D137" s="62" t="s">
        <v>258</v>
      </c>
      <c r="E137" s="57"/>
      <c r="F137" s="94">
        <f>F138+F139</f>
        <v>603993.59999999998</v>
      </c>
      <c r="G137" s="94">
        <f>G138+G139</f>
        <v>557120.29999999993</v>
      </c>
    </row>
    <row r="138" spans="1:7" ht="45" x14ac:dyDescent="0.25">
      <c r="A138" s="52" t="s">
        <v>187</v>
      </c>
      <c r="B138" s="62" t="s">
        <v>199</v>
      </c>
      <c r="C138" s="62" t="s">
        <v>34</v>
      </c>
      <c r="D138" s="62" t="s">
        <v>258</v>
      </c>
      <c r="E138" s="57">
        <v>200</v>
      </c>
      <c r="F138" s="94">
        <v>576711.1</v>
      </c>
      <c r="G138" s="94">
        <v>550087.6</v>
      </c>
    </row>
    <row r="139" spans="1:7" ht="45" x14ac:dyDescent="0.25">
      <c r="A139" s="64" t="s">
        <v>764</v>
      </c>
      <c r="B139" s="62" t="s">
        <v>199</v>
      </c>
      <c r="C139" s="62" t="s">
        <v>34</v>
      </c>
      <c r="D139" s="62" t="s">
        <v>258</v>
      </c>
      <c r="E139" s="57">
        <v>400</v>
      </c>
      <c r="F139" s="94">
        <v>27282.5</v>
      </c>
      <c r="G139" s="94">
        <v>7032.7</v>
      </c>
    </row>
    <row r="140" spans="1:7" ht="75" x14ac:dyDescent="0.25">
      <c r="A140" s="64" t="s">
        <v>991</v>
      </c>
      <c r="B140" s="62" t="s">
        <v>199</v>
      </c>
      <c r="C140" s="62" t="s">
        <v>34</v>
      </c>
      <c r="D140" s="62" t="s">
        <v>992</v>
      </c>
      <c r="E140" s="57"/>
      <c r="F140" s="94">
        <f>F141</f>
        <v>11528.7</v>
      </c>
      <c r="G140" s="94">
        <f>G141</f>
        <v>4482.7</v>
      </c>
    </row>
    <row r="141" spans="1:7" ht="45" x14ac:dyDescent="0.25">
      <c r="A141" s="52" t="s">
        <v>187</v>
      </c>
      <c r="B141" s="62" t="s">
        <v>199</v>
      </c>
      <c r="C141" s="62" t="s">
        <v>34</v>
      </c>
      <c r="D141" s="62" t="s">
        <v>992</v>
      </c>
      <c r="E141" s="57">
        <v>200</v>
      </c>
      <c r="F141" s="94">
        <v>11528.7</v>
      </c>
      <c r="G141" s="94">
        <v>4482.7</v>
      </c>
    </row>
    <row r="142" spans="1:7" ht="45" x14ac:dyDescent="0.25">
      <c r="A142" s="134" t="s">
        <v>993</v>
      </c>
      <c r="B142" s="62" t="s">
        <v>199</v>
      </c>
      <c r="C142" s="62" t="s">
        <v>34</v>
      </c>
      <c r="D142" s="62" t="s">
        <v>994</v>
      </c>
      <c r="E142" s="57"/>
      <c r="F142" s="94">
        <v>0</v>
      </c>
      <c r="G142" s="94">
        <f>G143</f>
        <v>0</v>
      </c>
    </row>
    <row r="143" spans="1:7" ht="45" x14ac:dyDescent="0.25">
      <c r="A143" s="52" t="s">
        <v>187</v>
      </c>
      <c r="B143" s="62" t="s">
        <v>199</v>
      </c>
      <c r="C143" s="62" t="s">
        <v>34</v>
      </c>
      <c r="D143" s="62" t="s">
        <v>994</v>
      </c>
      <c r="E143" s="57">
        <v>200</v>
      </c>
      <c r="F143" s="94">
        <v>0</v>
      </c>
      <c r="G143" s="94">
        <v>0</v>
      </c>
    </row>
    <row r="144" spans="1:7" ht="30" x14ac:dyDescent="0.25">
      <c r="A144" s="61" t="s">
        <v>36</v>
      </c>
      <c r="B144" s="62" t="s">
        <v>199</v>
      </c>
      <c r="C144" s="62" t="s">
        <v>35</v>
      </c>
      <c r="D144" s="62"/>
      <c r="E144" s="57"/>
      <c r="F144" s="94">
        <f>F145+F162</f>
        <v>381751.3</v>
      </c>
      <c r="G144" s="94">
        <f>G145+G162</f>
        <v>209666.4</v>
      </c>
    </row>
    <row r="145" spans="1:7" ht="60" x14ac:dyDescent="0.25">
      <c r="A145" s="61" t="s">
        <v>263</v>
      </c>
      <c r="B145" s="62" t="s">
        <v>199</v>
      </c>
      <c r="C145" s="62" t="s">
        <v>35</v>
      </c>
      <c r="D145" s="62" t="s">
        <v>264</v>
      </c>
      <c r="E145" s="57"/>
      <c r="F145" s="94">
        <f>F146+F153</f>
        <v>365709.2</v>
      </c>
      <c r="G145" s="94">
        <f>G146+G153</f>
        <v>193703.3</v>
      </c>
    </row>
    <row r="146" spans="1:7" ht="30" x14ac:dyDescent="0.25">
      <c r="A146" s="61" t="s">
        <v>772</v>
      </c>
      <c r="B146" s="62" t="s">
        <v>199</v>
      </c>
      <c r="C146" s="62" t="s">
        <v>35</v>
      </c>
      <c r="D146" s="62" t="s">
        <v>266</v>
      </c>
      <c r="E146" s="57"/>
      <c r="F146" s="94">
        <f>F147+F150</f>
        <v>300125</v>
      </c>
      <c r="G146" s="94">
        <f>G147+G150</f>
        <v>128125.1</v>
      </c>
    </row>
    <row r="147" spans="1:7" ht="60" x14ac:dyDescent="0.25">
      <c r="A147" s="64" t="s">
        <v>267</v>
      </c>
      <c r="B147" s="62" t="s">
        <v>199</v>
      </c>
      <c r="C147" s="62" t="s">
        <v>35</v>
      </c>
      <c r="D147" s="62" t="s">
        <v>268</v>
      </c>
      <c r="E147" s="57"/>
      <c r="F147" s="94">
        <f>F148</f>
        <v>300000</v>
      </c>
      <c r="G147" s="94">
        <f>G148</f>
        <v>128000.1</v>
      </c>
    </row>
    <row r="148" spans="1:7" ht="60" x14ac:dyDescent="0.25">
      <c r="A148" s="133" t="s">
        <v>773</v>
      </c>
      <c r="B148" s="62" t="s">
        <v>199</v>
      </c>
      <c r="C148" s="62" t="s">
        <v>35</v>
      </c>
      <c r="D148" s="62" t="s">
        <v>774</v>
      </c>
      <c r="E148" s="57"/>
      <c r="F148" s="94">
        <f>F149</f>
        <v>300000</v>
      </c>
      <c r="G148" s="94">
        <f>G149</f>
        <v>128000.1</v>
      </c>
    </row>
    <row r="149" spans="1:7" ht="45" x14ac:dyDescent="0.25">
      <c r="A149" s="64" t="s">
        <v>764</v>
      </c>
      <c r="B149" s="62" t="s">
        <v>199</v>
      </c>
      <c r="C149" s="62" t="s">
        <v>35</v>
      </c>
      <c r="D149" s="62" t="s">
        <v>774</v>
      </c>
      <c r="E149" s="57">
        <v>400</v>
      </c>
      <c r="F149" s="94">
        <v>300000</v>
      </c>
      <c r="G149" s="94">
        <v>128000.1</v>
      </c>
    </row>
    <row r="150" spans="1:7" ht="60" x14ac:dyDescent="0.25">
      <c r="A150" s="64" t="s">
        <v>995</v>
      </c>
      <c r="B150" s="62" t="s">
        <v>199</v>
      </c>
      <c r="C150" s="62" t="s">
        <v>35</v>
      </c>
      <c r="D150" s="62" t="s">
        <v>996</v>
      </c>
      <c r="E150" s="57"/>
      <c r="F150" s="94">
        <f>F151</f>
        <v>125</v>
      </c>
      <c r="G150" s="94">
        <f>G151</f>
        <v>125</v>
      </c>
    </row>
    <row r="151" spans="1:7" ht="45" x14ac:dyDescent="0.25">
      <c r="A151" s="64" t="s">
        <v>997</v>
      </c>
      <c r="B151" s="62" t="s">
        <v>199</v>
      </c>
      <c r="C151" s="62" t="s">
        <v>35</v>
      </c>
      <c r="D151" s="62" t="s">
        <v>998</v>
      </c>
      <c r="E151" s="57"/>
      <c r="F151" s="94">
        <f>F152</f>
        <v>125</v>
      </c>
      <c r="G151" s="94">
        <f>G152</f>
        <v>125</v>
      </c>
    </row>
    <row r="152" spans="1:7" ht="45" x14ac:dyDescent="0.25">
      <c r="A152" s="52" t="s">
        <v>187</v>
      </c>
      <c r="B152" s="62" t="s">
        <v>199</v>
      </c>
      <c r="C152" s="62" t="s">
        <v>35</v>
      </c>
      <c r="D152" s="62" t="s">
        <v>998</v>
      </c>
      <c r="E152" s="57">
        <v>200</v>
      </c>
      <c r="F152" s="94">
        <v>125</v>
      </c>
      <c r="G152" s="94">
        <v>125</v>
      </c>
    </row>
    <row r="153" spans="1:7" ht="45" x14ac:dyDescent="0.25">
      <c r="A153" s="64" t="s">
        <v>265</v>
      </c>
      <c r="B153" s="62" t="s">
        <v>199</v>
      </c>
      <c r="C153" s="62" t="s">
        <v>35</v>
      </c>
      <c r="D153" s="62" t="s">
        <v>269</v>
      </c>
      <c r="E153" s="57"/>
      <c r="F153" s="94">
        <f>F154</f>
        <v>65584.2</v>
      </c>
      <c r="G153" s="94">
        <f>G154</f>
        <v>65578.2</v>
      </c>
    </row>
    <row r="154" spans="1:7" ht="45" x14ac:dyDescent="0.25">
      <c r="A154" s="64" t="s">
        <v>270</v>
      </c>
      <c r="B154" s="62" t="s">
        <v>199</v>
      </c>
      <c r="C154" s="62" t="s">
        <v>35</v>
      </c>
      <c r="D154" s="62" t="s">
        <v>271</v>
      </c>
      <c r="E154" s="57"/>
      <c r="F154" s="94">
        <f>F155+F157</f>
        <v>65584.2</v>
      </c>
      <c r="G154" s="94">
        <f>G155+G157</f>
        <v>65578.2</v>
      </c>
    </row>
    <row r="155" spans="1:7" ht="75" x14ac:dyDescent="0.25">
      <c r="A155" s="64" t="s">
        <v>272</v>
      </c>
      <c r="B155" s="62" t="s">
        <v>199</v>
      </c>
      <c r="C155" s="62" t="s">
        <v>35</v>
      </c>
      <c r="D155" s="62" t="s">
        <v>273</v>
      </c>
      <c r="E155" s="57"/>
      <c r="F155" s="94">
        <v>0</v>
      </c>
      <c r="G155" s="94">
        <v>0</v>
      </c>
    </row>
    <row r="156" spans="1:7" ht="45" x14ac:dyDescent="0.25">
      <c r="A156" s="52" t="s">
        <v>187</v>
      </c>
      <c r="B156" s="62" t="s">
        <v>199</v>
      </c>
      <c r="C156" s="62" t="s">
        <v>35</v>
      </c>
      <c r="D156" s="62" t="s">
        <v>273</v>
      </c>
      <c r="E156" s="57">
        <v>200</v>
      </c>
      <c r="F156" s="94">
        <v>0</v>
      </c>
      <c r="G156" s="94">
        <v>0</v>
      </c>
    </row>
    <row r="157" spans="1:7" ht="120" x14ac:dyDescent="0.25">
      <c r="A157" s="111" t="s">
        <v>274</v>
      </c>
      <c r="B157" s="62" t="s">
        <v>199</v>
      </c>
      <c r="C157" s="62" t="s">
        <v>35</v>
      </c>
      <c r="D157" s="62" t="s">
        <v>275</v>
      </c>
      <c r="E157" s="57"/>
      <c r="F157" s="94">
        <f>F158</f>
        <v>65584.2</v>
      </c>
      <c r="G157" s="94">
        <f>G158</f>
        <v>65578.2</v>
      </c>
    </row>
    <row r="158" spans="1:7" ht="65.25" customHeight="1" x14ac:dyDescent="0.25">
      <c r="A158" s="112" t="s">
        <v>189</v>
      </c>
      <c r="B158" s="62" t="s">
        <v>199</v>
      </c>
      <c r="C158" s="62" t="s">
        <v>35</v>
      </c>
      <c r="D158" s="62" t="s">
        <v>275</v>
      </c>
      <c r="E158" s="57">
        <v>800</v>
      </c>
      <c r="F158" s="94">
        <v>65584.2</v>
      </c>
      <c r="G158" s="94">
        <v>65578.2</v>
      </c>
    </row>
    <row r="159" spans="1:7" ht="45" x14ac:dyDescent="0.25">
      <c r="A159" s="134" t="s">
        <v>775</v>
      </c>
      <c r="B159" s="135" t="s">
        <v>199</v>
      </c>
      <c r="C159" s="135" t="s">
        <v>35</v>
      </c>
      <c r="D159" s="135" t="s">
        <v>776</v>
      </c>
      <c r="E159" s="131"/>
      <c r="F159" s="94">
        <v>0</v>
      </c>
      <c r="G159" s="94">
        <v>0</v>
      </c>
    </row>
    <row r="160" spans="1:7" ht="60" x14ac:dyDescent="0.25">
      <c r="A160" s="134" t="s">
        <v>777</v>
      </c>
      <c r="B160" s="135" t="s">
        <v>199</v>
      </c>
      <c r="C160" s="135" t="s">
        <v>35</v>
      </c>
      <c r="D160" s="135" t="s">
        <v>778</v>
      </c>
      <c r="E160" s="131"/>
      <c r="F160" s="94">
        <v>0</v>
      </c>
      <c r="G160" s="94">
        <v>0</v>
      </c>
    </row>
    <row r="161" spans="1:7" ht="45" x14ac:dyDescent="0.25">
      <c r="A161" s="134" t="s">
        <v>242</v>
      </c>
      <c r="B161" s="135" t="s">
        <v>199</v>
      </c>
      <c r="C161" s="135" t="s">
        <v>35</v>
      </c>
      <c r="D161" s="135" t="s">
        <v>778</v>
      </c>
      <c r="E161" s="131">
        <v>600</v>
      </c>
      <c r="F161" s="94">
        <v>0</v>
      </c>
      <c r="G161" s="94">
        <v>0</v>
      </c>
    </row>
    <row r="162" spans="1:7" ht="75" x14ac:dyDescent="0.25">
      <c r="A162" s="61" t="s">
        <v>779</v>
      </c>
      <c r="B162" s="62" t="s">
        <v>199</v>
      </c>
      <c r="C162" s="62" t="s">
        <v>35</v>
      </c>
      <c r="D162" s="62" t="s">
        <v>276</v>
      </c>
      <c r="E162" s="57"/>
      <c r="F162" s="94">
        <f>F163+F166</f>
        <v>16042.1</v>
      </c>
      <c r="G162" s="94">
        <f>G163+G166</f>
        <v>15963.1</v>
      </c>
    </row>
    <row r="163" spans="1:7" ht="45" x14ac:dyDescent="0.25">
      <c r="A163" s="61" t="s">
        <v>277</v>
      </c>
      <c r="B163" s="62" t="s">
        <v>199</v>
      </c>
      <c r="C163" s="62" t="s">
        <v>35</v>
      </c>
      <c r="D163" s="62" t="s">
        <v>278</v>
      </c>
      <c r="E163" s="57"/>
      <c r="F163" s="94">
        <f>F164</f>
        <v>500</v>
      </c>
      <c r="G163" s="94">
        <f>G164</f>
        <v>495</v>
      </c>
    </row>
    <row r="164" spans="1:7" ht="60" x14ac:dyDescent="0.25">
      <c r="A164" s="61" t="s">
        <v>279</v>
      </c>
      <c r="B164" s="62" t="s">
        <v>199</v>
      </c>
      <c r="C164" s="62" t="s">
        <v>35</v>
      </c>
      <c r="D164" s="62" t="s">
        <v>280</v>
      </c>
      <c r="E164" s="57"/>
      <c r="F164" s="94">
        <f>F165</f>
        <v>500</v>
      </c>
      <c r="G164" s="94">
        <f>G165</f>
        <v>495</v>
      </c>
    </row>
    <row r="165" spans="1:7" ht="45" x14ac:dyDescent="0.25">
      <c r="A165" s="52" t="s">
        <v>187</v>
      </c>
      <c r="B165" s="62" t="s">
        <v>199</v>
      </c>
      <c r="C165" s="62" t="s">
        <v>35</v>
      </c>
      <c r="D165" s="62" t="s">
        <v>280</v>
      </c>
      <c r="E165" s="57">
        <v>200</v>
      </c>
      <c r="F165" s="94">
        <v>500</v>
      </c>
      <c r="G165" s="94">
        <v>495</v>
      </c>
    </row>
    <row r="166" spans="1:7" ht="45" x14ac:dyDescent="0.25">
      <c r="A166" s="64" t="s">
        <v>281</v>
      </c>
      <c r="B166" s="62" t="s">
        <v>199</v>
      </c>
      <c r="C166" s="62" t="s">
        <v>35</v>
      </c>
      <c r="D166" s="62" t="s">
        <v>282</v>
      </c>
      <c r="E166" s="57"/>
      <c r="F166" s="94">
        <f>F167</f>
        <v>15542.1</v>
      </c>
      <c r="G166" s="94">
        <f>G167</f>
        <v>15468.1</v>
      </c>
    </row>
    <row r="167" spans="1:7" ht="90" x14ac:dyDescent="0.25">
      <c r="A167" s="64" t="s">
        <v>283</v>
      </c>
      <c r="B167" s="62" t="s">
        <v>199</v>
      </c>
      <c r="C167" s="62" t="s">
        <v>35</v>
      </c>
      <c r="D167" s="62" t="s">
        <v>284</v>
      </c>
      <c r="E167" s="57"/>
      <c r="F167" s="94">
        <f>F168</f>
        <v>15542.1</v>
      </c>
      <c r="G167" s="94">
        <f>G168</f>
        <v>15468.1</v>
      </c>
    </row>
    <row r="168" spans="1:7" ht="45" x14ac:dyDescent="0.25">
      <c r="A168" s="52" t="s">
        <v>187</v>
      </c>
      <c r="B168" s="62" t="s">
        <v>199</v>
      </c>
      <c r="C168" s="62" t="s">
        <v>35</v>
      </c>
      <c r="D168" s="62" t="s">
        <v>284</v>
      </c>
      <c r="E168" s="57">
        <v>200</v>
      </c>
      <c r="F168" s="94">
        <v>15542.1</v>
      </c>
      <c r="G168" s="94">
        <v>15468.1</v>
      </c>
    </row>
    <row r="169" spans="1:7" x14ac:dyDescent="0.25">
      <c r="A169" s="61" t="s">
        <v>285</v>
      </c>
      <c r="B169" s="62" t="s">
        <v>199</v>
      </c>
      <c r="C169" s="62" t="s">
        <v>37</v>
      </c>
      <c r="D169" s="62"/>
      <c r="E169" s="94"/>
      <c r="F169" s="94">
        <f>F170+F176+F229+F250</f>
        <v>1522517.9000000001</v>
      </c>
      <c r="G169" s="94">
        <f>G170+G176+G229+G250</f>
        <v>1358959.2000000002</v>
      </c>
    </row>
    <row r="170" spans="1:7" x14ac:dyDescent="0.25">
      <c r="A170" s="61" t="s">
        <v>286</v>
      </c>
      <c r="B170" s="62" t="s">
        <v>199</v>
      </c>
      <c r="C170" s="62" t="s">
        <v>39</v>
      </c>
      <c r="D170" s="62"/>
      <c r="E170" s="57"/>
      <c r="F170" s="94">
        <f t="shared" ref="F170:G174" si="7">F171</f>
        <v>1068.3</v>
      </c>
      <c r="G170" s="94">
        <f t="shared" si="7"/>
        <v>1068.3</v>
      </c>
    </row>
    <row r="171" spans="1:7" ht="90" x14ac:dyDescent="0.25">
      <c r="A171" s="61" t="s">
        <v>780</v>
      </c>
      <c r="B171" s="62" t="s">
        <v>199</v>
      </c>
      <c r="C171" s="62" t="s">
        <v>39</v>
      </c>
      <c r="D171" s="62" t="s">
        <v>287</v>
      </c>
      <c r="E171" s="57"/>
      <c r="F171" s="94">
        <f t="shared" si="7"/>
        <v>1068.3</v>
      </c>
      <c r="G171" s="94">
        <f t="shared" si="7"/>
        <v>1068.3</v>
      </c>
    </row>
    <row r="172" spans="1:7" ht="30" x14ac:dyDescent="0.25">
      <c r="A172" s="64" t="s">
        <v>288</v>
      </c>
      <c r="B172" s="62" t="s">
        <v>199</v>
      </c>
      <c r="C172" s="62" t="s">
        <v>39</v>
      </c>
      <c r="D172" s="62" t="s">
        <v>289</v>
      </c>
      <c r="E172" s="57"/>
      <c r="F172" s="94">
        <f t="shared" si="7"/>
        <v>1068.3</v>
      </c>
      <c r="G172" s="94">
        <f t="shared" si="7"/>
        <v>1068.3</v>
      </c>
    </row>
    <row r="173" spans="1:7" ht="60" x14ac:dyDescent="0.25">
      <c r="A173" s="64" t="s">
        <v>290</v>
      </c>
      <c r="B173" s="62" t="s">
        <v>199</v>
      </c>
      <c r="C173" s="62" t="s">
        <v>39</v>
      </c>
      <c r="D173" s="62" t="s">
        <v>291</v>
      </c>
      <c r="E173" s="57"/>
      <c r="F173" s="94">
        <f t="shared" si="7"/>
        <v>1068.3</v>
      </c>
      <c r="G173" s="94">
        <f t="shared" si="7"/>
        <v>1068.3</v>
      </c>
    </row>
    <row r="174" spans="1:7" ht="30" x14ac:dyDescent="0.25">
      <c r="A174" s="64" t="s">
        <v>781</v>
      </c>
      <c r="B174" s="62" t="s">
        <v>199</v>
      </c>
      <c r="C174" s="62" t="s">
        <v>39</v>
      </c>
      <c r="D174" s="62" t="s">
        <v>292</v>
      </c>
      <c r="E174" s="57"/>
      <c r="F174" s="94">
        <f t="shared" si="7"/>
        <v>1068.3</v>
      </c>
      <c r="G174" s="94">
        <f t="shared" si="7"/>
        <v>1068.3</v>
      </c>
    </row>
    <row r="175" spans="1:7" ht="45" x14ac:dyDescent="0.25">
      <c r="A175" s="52" t="s">
        <v>187</v>
      </c>
      <c r="B175" s="62" t="s">
        <v>199</v>
      </c>
      <c r="C175" s="62" t="s">
        <v>39</v>
      </c>
      <c r="D175" s="62" t="s">
        <v>292</v>
      </c>
      <c r="E175" s="57">
        <v>200</v>
      </c>
      <c r="F175" s="94">
        <v>1068.3</v>
      </c>
      <c r="G175" s="94">
        <v>1068.3</v>
      </c>
    </row>
    <row r="176" spans="1:7" x14ac:dyDescent="0.25">
      <c r="A176" s="61" t="s">
        <v>293</v>
      </c>
      <c r="B176" s="62" t="s">
        <v>199</v>
      </c>
      <c r="C176" s="62" t="s">
        <v>41</v>
      </c>
      <c r="D176" s="62"/>
      <c r="E176" s="57"/>
      <c r="F176" s="94">
        <f>F177+F180</f>
        <v>1113154.2000000002</v>
      </c>
      <c r="G176" s="94">
        <f>G177+G180</f>
        <v>978228.8</v>
      </c>
    </row>
    <row r="177" spans="1:7" x14ac:dyDescent="0.25">
      <c r="A177" s="52" t="s">
        <v>176</v>
      </c>
      <c r="B177" s="53" t="s">
        <v>199</v>
      </c>
      <c r="C177" s="62" t="s">
        <v>41</v>
      </c>
      <c r="D177" s="53" t="s">
        <v>177</v>
      </c>
      <c r="E177" s="57"/>
      <c r="F177" s="94">
        <f>F178</f>
        <v>4982.3</v>
      </c>
      <c r="G177" s="94">
        <f>G178</f>
        <v>4982.3</v>
      </c>
    </row>
    <row r="178" spans="1:7" ht="30" x14ac:dyDescent="0.25">
      <c r="A178" s="52" t="s">
        <v>215</v>
      </c>
      <c r="B178" s="53" t="s">
        <v>199</v>
      </c>
      <c r="C178" s="49" t="s">
        <v>41</v>
      </c>
      <c r="D178" s="53" t="s">
        <v>216</v>
      </c>
      <c r="E178" s="48"/>
      <c r="F178" s="94">
        <f>F179</f>
        <v>4982.3</v>
      </c>
      <c r="G178" s="94">
        <f>G179</f>
        <v>4982.3</v>
      </c>
    </row>
    <row r="179" spans="1:7" ht="45" x14ac:dyDescent="0.25">
      <c r="A179" s="52" t="s">
        <v>187</v>
      </c>
      <c r="B179" s="53" t="s">
        <v>199</v>
      </c>
      <c r="C179" s="49" t="s">
        <v>41</v>
      </c>
      <c r="D179" s="53" t="s">
        <v>216</v>
      </c>
      <c r="E179" s="48">
        <v>200</v>
      </c>
      <c r="F179" s="94">
        <v>4982.3</v>
      </c>
      <c r="G179" s="94">
        <v>4982.3</v>
      </c>
    </row>
    <row r="180" spans="1:7" ht="90" x14ac:dyDescent="0.25">
      <c r="A180" s="64" t="s">
        <v>782</v>
      </c>
      <c r="B180" s="62" t="s">
        <v>199</v>
      </c>
      <c r="C180" s="62" t="s">
        <v>41</v>
      </c>
      <c r="D180" s="62" t="s">
        <v>287</v>
      </c>
      <c r="E180" s="57"/>
      <c r="F180" s="94">
        <f>F181</f>
        <v>1108171.9000000001</v>
      </c>
      <c r="G180" s="94">
        <f>G181</f>
        <v>973246.5</v>
      </c>
    </row>
    <row r="181" spans="1:7" ht="60" x14ac:dyDescent="0.25">
      <c r="A181" s="64" t="s">
        <v>294</v>
      </c>
      <c r="B181" s="62" t="s">
        <v>199</v>
      </c>
      <c r="C181" s="62" t="s">
        <v>41</v>
      </c>
      <c r="D181" s="62" t="s">
        <v>295</v>
      </c>
      <c r="E181" s="57"/>
      <c r="F181" s="94">
        <f>F182+F189+F194</f>
        <v>1108171.9000000001</v>
      </c>
      <c r="G181" s="94">
        <f>G182+G189+G194</f>
        <v>973246.5</v>
      </c>
    </row>
    <row r="182" spans="1:7" ht="226.5" customHeight="1" x14ac:dyDescent="0.25">
      <c r="A182" s="136" t="s">
        <v>784</v>
      </c>
      <c r="B182" s="62" t="s">
        <v>199</v>
      </c>
      <c r="C182" s="62" t="s">
        <v>41</v>
      </c>
      <c r="D182" s="62" t="s">
        <v>785</v>
      </c>
      <c r="E182" s="57"/>
      <c r="F182" s="94">
        <f>F183+F185+F187</f>
        <v>216566.50000000003</v>
      </c>
      <c r="G182" s="94">
        <f>G183+G185+G187</f>
        <v>216566.50000000003</v>
      </c>
    </row>
    <row r="183" spans="1:7" ht="135" x14ac:dyDescent="0.25">
      <c r="A183" s="133" t="s">
        <v>786</v>
      </c>
      <c r="B183" s="62" t="s">
        <v>199</v>
      </c>
      <c r="C183" s="62" t="s">
        <v>41</v>
      </c>
      <c r="D183" s="62" t="s">
        <v>787</v>
      </c>
      <c r="E183" s="57"/>
      <c r="F183" s="94">
        <f>F184</f>
        <v>211981.80000000002</v>
      </c>
      <c r="G183" s="94">
        <f>G184</f>
        <v>211981.80000000002</v>
      </c>
    </row>
    <row r="184" spans="1:7" ht="45" x14ac:dyDescent="0.25">
      <c r="A184" s="64" t="s">
        <v>764</v>
      </c>
      <c r="B184" s="62" t="s">
        <v>199</v>
      </c>
      <c r="C184" s="62" t="s">
        <v>41</v>
      </c>
      <c r="D184" s="62" t="s">
        <v>787</v>
      </c>
      <c r="E184" s="57">
        <v>400</v>
      </c>
      <c r="F184" s="94">
        <v>211981.80000000002</v>
      </c>
      <c r="G184" s="94">
        <v>211981.80000000002</v>
      </c>
    </row>
    <row r="185" spans="1:7" ht="150" x14ac:dyDescent="0.25">
      <c r="A185" s="133" t="s">
        <v>999</v>
      </c>
      <c r="B185" s="62" t="s">
        <v>199</v>
      </c>
      <c r="C185" s="62" t="s">
        <v>41</v>
      </c>
      <c r="D185" s="62" t="s">
        <v>1000</v>
      </c>
      <c r="E185" s="57"/>
      <c r="F185" s="94">
        <f>F186</f>
        <v>4584.7</v>
      </c>
      <c r="G185" s="94">
        <f>G186</f>
        <v>4584.7</v>
      </c>
    </row>
    <row r="186" spans="1:7" ht="45" x14ac:dyDescent="0.25">
      <c r="A186" s="64" t="s">
        <v>764</v>
      </c>
      <c r="B186" s="62" t="s">
        <v>199</v>
      </c>
      <c r="C186" s="62" t="s">
        <v>41</v>
      </c>
      <c r="D186" s="62" t="s">
        <v>1000</v>
      </c>
      <c r="E186" s="57">
        <v>400</v>
      </c>
      <c r="F186" s="94">
        <v>4584.7</v>
      </c>
      <c r="G186" s="94">
        <v>4584.7</v>
      </c>
    </row>
    <row r="187" spans="1:7" ht="150" x14ac:dyDescent="0.25">
      <c r="A187" s="133" t="s">
        <v>1001</v>
      </c>
      <c r="B187" s="62" t="s">
        <v>199</v>
      </c>
      <c r="C187" s="62" t="s">
        <v>41</v>
      </c>
      <c r="D187" s="62" t="s">
        <v>1002</v>
      </c>
      <c r="E187" s="57"/>
      <c r="F187" s="94">
        <v>0</v>
      </c>
      <c r="G187" s="94">
        <v>0</v>
      </c>
    </row>
    <row r="188" spans="1:7" ht="45" x14ac:dyDescent="0.25">
      <c r="A188" s="64" t="s">
        <v>764</v>
      </c>
      <c r="B188" s="62" t="s">
        <v>199</v>
      </c>
      <c r="C188" s="62" t="s">
        <v>41</v>
      </c>
      <c r="D188" s="62" t="s">
        <v>1002</v>
      </c>
      <c r="E188" s="57">
        <v>400</v>
      </c>
      <c r="F188" s="94">
        <v>0</v>
      </c>
      <c r="G188" s="94">
        <v>0</v>
      </c>
    </row>
    <row r="189" spans="1:7" ht="30" x14ac:dyDescent="0.25">
      <c r="A189" s="64" t="s">
        <v>1003</v>
      </c>
      <c r="B189" s="62" t="s">
        <v>199</v>
      </c>
      <c r="C189" s="62" t="s">
        <v>41</v>
      </c>
      <c r="D189" s="62" t="s">
        <v>1004</v>
      </c>
      <c r="E189" s="57"/>
      <c r="F189" s="94">
        <f>F190+F192</f>
        <v>25529.200000000001</v>
      </c>
      <c r="G189" s="94">
        <f>G190+G192</f>
        <v>0</v>
      </c>
    </row>
    <row r="190" spans="1:7" ht="47.25" x14ac:dyDescent="0.25">
      <c r="A190" s="137" t="s">
        <v>783</v>
      </c>
      <c r="B190" s="62" t="s">
        <v>199</v>
      </c>
      <c r="C190" s="62" t="s">
        <v>41</v>
      </c>
      <c r="D190" s="62" t="s">
        <v>1005</v>
      </c>
      <c r="E190" s="57"/>
      <c r="F190" s="94">
        <v>0</v>
      </c>
      <c r="G190" s="94">
        <v>0</v>
      </c>
    </row>
    <row r="191" spans="1:7" ht="45" x14ac:dyDescent="0.25">
      <c r="A191" s="64" t="s">
        <v>764</v>
      </c>
      <c r="B191" s="62" t="s">
        <v>199</v>
      </c>
      <c r="C191" s="62" t="s">
        <v>41</v>
      </c>
      <c r="D191" s="62" t="s">
        <v>1005</v>
      </c>
      <c r="E191" s="57">
        <v>400</v>
      </c>
      <c r="F191" s="94">
        <v>0</v>
      </c>
      <c r="G191" s="94">
        <v>0</v>
      </c>
    </row>
    <row r="192" spans="1:7" ht="60" x14ac:dyDescent="0.25">
      <c r="A192" s="52" t="s">
        <v>1006</v>
      </c>
      <c r="B192" s="135" t="s">
        <v>199</v>
      </c>
      <c r="C192" s="135" t="s">
        <v>41</v>
      </c>
      <c r="D192" s="135" t="s">
        <v>1007</v>
      </c>
      <c r="E192" s="57"/>
      <c r="F192" s="94">
        <f>F193</f>
        <v>25529.200000000001</v>
      </c>
      <c r="G192" s="94">
        <v>0</v>
      </c>
    </row>
    <row r="193" spans="1:7" ht="45" x14ac:dyDescent="0.25">
      <c r="A193" s="64" t="s">
        <v>764</v>
      </c>
      <c r="B193" s="135" t="s">
        <v>199</v>
      </c>
      <c r="C193" s="135" t="s">
        <v>41</v>
      </c>
      <c r="D193" s="135" t="s">
        <v>1007</v>
      </c>
      <c r="E193" s="57">
        <v>400</v>
      </c>
      <c r="F193" s="94">
        <v>25529.200000000001</v>
      </c>
      <c r="G193" s="94">
        <v>0</v>
      </c>
    </row>
    <row r="194" spans="1:7" ht="60" x14ac:dyDescent="0.25">
      <c r="A194" s="64" t="s">
        <v>296</v>
      </c>
      <c r="B194" s="62" t="s">
        <v>199</v>
      </c>
      <c r="C194" s="62" t="s">
        <v>41</v>
      </c>
      <c r="D194" s="62" t="s">
        <v>297</v>
      </c>
      <c r="E194" s="57"/>
      <c r="F194" s="94">
        <f>F195+F197+F199+F203+F205+F207+F209+F211+F213+F215+F217+F219+F221+F223+F225+F227</f>
        <v>866076.20000000007</v>
      </c>
      <c r="G194" s="94">
        <f>G195+G197+G199+G203+G205+G207+G209+G211+G213+G215+G217+G219+G221+G223+G225+G227</f>
        <v>756680</v>
      </c>
    </row>
    <row r="195" spans="1:7" ht="75" x14ac:dyDescent="0.25">
      <c r="A195" s="61" t="s">
        <v>766</v>
      </c>
      <c r="B195" s="62" t="s">
        <v>199</v>
      </c>
      <c r="C195" s="62" t="s">
        <v>41</v>
      </c>
      <c r="D195" s="96" t="s">
        <v>788</v>
      </c>
      <c r="E195" s="63"/>
      <c r="F195" s="94">
        <f>F196</f>
        <v>65.099999999999994</v>
      </c>
      <c r="G195" s="94">
        <f>G196</f>
        <v>61.2</v>
      </c>
    </row>
    <row r="196" spans="1:7" ht="45" x14ac:dyDescent="0.25">
      <c r="A196" s="52" t="s">
        <v>187</v>
      </c>
      <c r="B196" s="62" t="s">
        <v>199</v>
      </c>
      <c r="C196" s="62" t="s">
        <v>41</v>
      </c>
      <c r="D196" s="96" t="s">
        <v>788</v>
      </c>
      <c r="E196" s="63">
        <v>200</v>
      </c>
      <c r="F196" s="94">
        <v>65.099999999999994</v>
      </c>
      <c r="G196" s="94">
        <v>61.2</v>
      </c>
    </row>
    <row r="197" spans="1:7" ht="75" x14ac:dyDescent="0.25">
      <c r="A197" s="64" t="s">
        <v>1008</v>
      </c>
      <c r="B197" s="135" t="s">
        <v>199</v>
      </c>
      <c r="C197" s="135" t="s">
        <v>41</v>
      </c>
      <c r="D197" s="135" t="s">
        <v>1009</v>
      </c>
      <c r="E197" s="57"/>
      <c r="F197" s="94">
        <v>0</v>
      </c>
      <c r="G197" s="94">
        <v>0</v>
      </c>
    </row>
    <row r="198" spans="1:7" ht="45" x14ac:dyDescent="0.25">
      <c r="A198" s="64" t="s">
        <v>764</v>
      </c>
      <c r="B198" s="135" t="s">
        <v>199</v>
      </c>
      <c r="C198" s="135" t="s">
        <v>41</v>
      </c>
      <c r="D198" s="135" t="s">
        <v>1009</v>
      </c>
      <c r="E198" s="57">
        <v>400</v>
      </c>
      <c r="F198" s="94">
        <v>0</v>
      </c>
      <c r="G198" s="94">
        <v>0</v>
      </c>
    </row>
    <row r="199" spans="1:7" ht="30" x14ac:dyDescent="0.25">
      <c r="A199" s="138" t="s">
        <v>1010</v>
      </c>
      <c r="B199" s="135" t="s">
        <v>199</v>
      </c>
      <c r="C199" s="135" t="s">
        <v>41</v>
      </c>
      <c r="D199" s="135" t="s">
        <v>298</v>
      </c>
      <c r="E199" s="57"/>
      <c r="F199" s="94">
        <f>F200+F201+F202</f>
        <v>849461.60000000009</v>
      </c>
      <c r="G199" s="94">
        <f>G200+G201+G202</f>
        <v>741642.60000000009</v>
      </c>
    </row>
    <row r="200" spans="1:7" ht="45" x14ac:dyDescent="0.25">
      <c r="A200" s="52" t="s">
        <v>187</v>
      </c>
      <c r="B200" s="135" t="s">
        <v>199</v>
      </c>
      <c r="C200" s="135" t="s">
        <v>41</v>
      </c>
      <c r="D200" s="135" t="s">
        <v>298</v>
      </c>
      <c r="E200" s="57">
        <v>200</v>
      </c>
      <c r="F200" s="94">
        <v>779494.3</v>
      </c>
      <c r="G200" s="94">
        <v>697385.3</v>
      </c>
    </row>
    <row r="201" spans="1:7" ht="45" x14ac:dyDescent="0.25">
      <c r="A201" s="64" t="s">
        <v>764</v>
      </c>
      <c r="B201" s="135" t="s">
        <v>199</v>
      </c>
      <c r="C201" s="135" t="s">
        <v>41</v>
      </c>
      <c r="D201" s="135" t="s">
        <v>298</v>
      </c>
      <c r="E201" s="57">
        <v>400</v>
      </c>
      <c r="F201" s="94">
        <v>13107.3</v>
      </c>
      <c r="G201" s="94">
        <v>10879.8</v>
      </c>
    </row>
    <row r="202" spans="1:7" x14ac:dyDescent="0.25">
      <c r="A202" s="64" t="s">
        <v>189</v>
      </c>
      <c r="B202" s="135" t="s">
        <v>199</v>
      </c>
      <c r="C202" s="135" t="s">
        <v>41</v>
      </c>
      <c r="D202" s="135" t="s">
        <v>298</v>
      </c>
      <c r="E202" s="57">
        <v>800</v>
      </c>
      <c r="F202" s="94">
        <v>56860</v>
      </c>
      <c r="G202" s="94">
        <v>33377.5</v>
      </c>
    </row>
    <row r="203" spans="1:7" ht="45" x14ac:dyDescent="0.25">
      <c r="A203" s="138" t="s">
        <v>1011</v>
      </c>
      <c r="B203" s="135" t="s">
        <v>199</v>
      </c>
      <c r="C203" s="135" t="s">
        <v>41</v>
      </c>
      <c r="D203" s="135" t="s">
        <v>1012</v>
      </c>
      <c r="E203" s="57"/>
      <c r="F203" s="94">
        <f>F204</f>
        <v>553.4</v>
      </c>
      <c r="G203" s="94">
        <f>G204</f>
        <v>344.5</v>
      </c>
    </row>
    <row r="204" spans="1:7" ht="45" x14ac:dyDescent="0.25">
      <c r="A204" s="52" t="s">
        <v>187</v>
      </c>
      <c r="B204" s="135" t="s">
        <v>199</v>
      </c>
      <c r="C204" s="135" t="s">
        <v>41</v>
      </c>
      <c r="D204" s="135" t="s">
        <v>1012</v>
      </c>
      <c r="E204" s="57">
        <v>200</v>
      </c>
      <c r="F204" s="94">
        <v>553.4</v>
      </c>
      <c r="G204" s="94">
        <v>344.5</v>
      </c>
    </row>
    <row r="205" spans="1:7" ht="45" x14ac:dyDescent="0.25">
      <c r="A205" s="138" t="s">
        <v>1013</v>
      </c>
      <c r="B205" s="135" t="s">
        <v>199</v>
      </c>
      <c r="C205" s="135" t="s">
        <v>41</v>
      </c>
      <c r="D205" s="135" t="s">
        <v>1014</v>
      </c>
      <c r="E205" s="57"/>
      <c r="F205" s="94">
        <f>F206</f>
        <v>251.1</v>
      </c>
      <c r="G205" s="94">
        <f>G206</f>
        <v>51.1</v>
      </c>
    </row>
    <row r="206" spans="1:7" ht="45" x14ac:dyDescent="0.25">
      <c r="A206" s="64" t="s">
        <v>764</v>
      </c>
      <c r="B206" s="135" t="s">
        <v>199</v>
      </c>
      <c r="C206" s="135" t="s">
        <v>41</v>
      </c>
      <c r="D206" s="135" t="s">
        <v>1014</v>
      </c>
      <c r="E206" s="57">
        <v>400</v>
      </c>
      <c r="F206" s="94">
        <v>251.1</v>
      </c>
      <c r="G206" s="94">
        <v>51.1</v>
      </c>
    </row>
    <row r="207" spans="1:7" ht="30" x14ac:dyDescent="0.25">
      <c r="A207" s="64" t="s">
        <v>1015</v>
      </c>
      <c r="B207" s="62" t="s">
        <v>199</v>
      </c>
      <c r="C207" s="62" t="s">
        <v>41</v>
      </c>
      <c r="D207" s="62" t="s">
        <v>299</v>
      </c>
      <c r="E207" s="57"/>
      <c r="F207" s="94">
        <v>0</v>
      </c>
      <c r="G207" s="94">
        <v>0</v>
      </c>
    </row>
    <row r="208" spans="1:7" ht="45" x14ac:dyDescent="0.25">
      <c r="A208" s="64" t="s">
        <v>764</v>
      </c>
      <c r="B208" s="62" t="s">
        <v>199</v>
      </c>
      <c r="C208" s="62" t="s">
        <v>41</v>
      </c>
      <c r="D208" s="62" t="s">
        <v>299</v>
      </c>
      <c r="E208" s="57">
        <v>400</v>
      </c>
      <c r="F208" s="94">
        <v>0</v>
      </c>
      <c r="G208" s="94">
        <v>0</v>
      </c>
    </row>
    <row r="209" spans="1:7" ht="60" x14ac:dyDescent="0.25">
      <c r="A209" s="65" t="s">
        <v>300</v>
      </c>
      <c r="B209" s="62" t="s">
        <v>199</v>
      </c>
      <c r="C209" s="62" t="s">
        <v>41</v>
      </c>
      <c r="D209" s="62" t="s">
        <v>301</v>
      </c>
      <c r="E209" s="63"/>
      <c r="F209" s="94">
        <f>F210</f>
        <v>46.800000000000004</v>
      </c>
      <c r="G209" s="94">
        <f>G210</f>
        <v>46.800000000000004</v>
      </c>
    </row>
    <row r="210" spans="1:7" ht="45" x14ac:dyDescent="0.25">
      <c r="A210" s="132" t="s">
        <v>764</v>
      </c>
      <c r="B210" s="62" t="s">
        <v>199</v>
      </c>
      <c r="C210" s="62" t="s">
        <v>41</v>
      </c>
      <c r="D210" s="62" t="s">
        <v>301</v>
      </c>
      <c r="E210" s="63">
        <v>400</v>
      </c>
      <c r="F210" s="94">
        <v>46.800000000000004</v>
      </c>
      <c r="G210" s="94">
        <v>46.800000000000004</v>
      </c>
    </row>
    <row r="211" spans="1:7" ht="45" x14ac:dyDescent="0.25">
      <c r="A211" s="139" t="s">
        <v>1016</v>
      </c>
      <c r="B211" s="135" t="s">
        <v>199</v>
      </c>
      <c r="C211" s="135" t="s">
        <v>41</v>
      </c>
      <c r="D211" s="135" t="s">
        <v>302</v>
      </c>
      <c r="E211" s="131"/>
      <c r="F211" s="94">
        <f>F212</f>
        <v>369.1</v>
      </c>
      <c r="G211" s="94">
        <f>G212</f>
        <v>369.1</v>
      </c>
    </row>
    <row r="212" spans="1:7" ht="45" x14ac:dyDescent="0.25">
      <c r="A212" s="64" t="s">
        <v>764</v>
      </c>
      <c r="B212" s="135" t="s">
        <v>199</v>
      </c>
      <c r="C212" s="135" t="s">
        <v>41</v>
      </c>
      <c r="D212" s="135" t="s">
        <v>302</v>
      </c>
      <c r="E212" s="131">
        <v>400</v>
      </c>
      <c r="F212" s="94">
        <v>369.1</v>
      </c>
      <c r="G212" s="94">
        <v>369.1</v>
      </c>
    </row>
    <row r="213" spans="1:7" ht="30" x14ac:dyDescent="0.25">
      <c r="A213" s="140" t="s">
        <v>303</v>
      </c>
      <c r="B213" s="135" t="s">
        <v>199</v>
      </c>
      <c r="C213" s="135" t="s">
        <v>41</v>
      </c>
      <c r="D213" s="135" t="s">
        <v>304</v>
      </c>
      <c r="E213" s="131"/>
      <c r="F213" s="94">
        <f>F214</f>
        <v>599.90000000000146</v>
      </c>
      <c r="G213" s="94">
        <f>G214</f>
        <v>599.90000000000146</v>
      </c>
    </row>
    <row r="214" spans="1:7" ht="45" x14ac:dyDescent="0.25">
      <c r="A214" s="64" t="s">
        <v>764</v>
      </c>
      <c r="B214" s="135" t="s">
        <v>199</v>
      </c>
      <c r="C214" s="135" t="s">
        <v>41</v>
      </c>
      <c r="D214" s="135" t="s">
        <v>304</v>
      </c>
      <c r="E214" s="131">
        <v>400</v>
      </c>
      <c r="F214" s="94">
        <v>599.90000000000146</v>
      </c>
      <c r="G214" s="94">
        <v>599.90000000000146</v>
      </c>
    </row>
    <row r="215" spans="1:7" ht="60" x14ac:dyDescent="0.25">
      <c r="A215" s="139" t="s">
        <v>789</v>
      </c>
      <c r="B215" s="135" t="s">
        <v>199</v>
      </c>
      <c r="C215" s="135" t="s">
        <v>41</v>
      </c>
      <c r="D215" s="135" t="s">
        <v>790</v>
      </c>
      <c r="E215" s="131"/>
      <c r="F215" s="94">
        <f>F216</f>
        <v>2746</v>
      </c>
      <c r="G215" s="94">
        <f>G216</f>
        <v>2746</v>
      </c>
    </row>
    <row r="216" spans="1:7" ht="45" x14ac:dyDescent="0.25">
      <c r="A216" s="64" t="s">
        <v>764</v>
      </c>
      <c r="B216" s="135" t="s">
        <v>199</v>
      </c>
      <c r="C216" s="135" t="s">
        <v>41</v>
      </c>
      <c r="D216" s="135" t="s">
        <v>790</v>
      </c>
      <c r="E216" s="131">
        <v>400</v>
      </c>
      <c r="F216" s="94">
        <v>2746</v>
      </c>
      <c r="G216" s="94">
        <v>2746</v>
      </c>
    </row>
    <row r="217" spans="1:7" ht="75" x14ac:dyDescent="0.25">
      <c r="A217" s="141" t="s">
        <v>791</v>
      </c>
      <c r="B217" s="135" t="s">
        <v>199</v>
      </c>
      <c r="C217" s="135" t="s">
        <v>41</v>
      </c>
      <c r="D217" s="135" t="s">
        <v>792</v>
      </c>
      <c r="E217" s="142"/>
      <c r="F217" s="94">
        <f>F218</f>
        <v>7752</v>
      </c>
      <c r="G217" s="94">
        <f>G218</f>
        <v>7751.9</v>
      </c>
    </row>
    <row r="218" spans="1:7" ht="45" x14ac:dyDescent="0.25">
      <c r="A218" s="132" t="s">
        <v>764</v>
      </c>
      <c r="B218" s="135" t="s">
        <v>199</v>
      </c>
      <c r="C218" s="135" t="s">
        <v>41</v>
      </c>
      <c r="D218" s="135" t="s">
        <v>792</v>
      </c>
      <c r="E218" s="142">
        <v>400</v>
      </c>
      <c r="F218" s="94">
        <v>7752</v>
      </c>
      <c r="G218" s="94">
        <v>7751.9</v>
      </c>
    </row>
    <row r="219" spans="1:7" ht="45" x14ac:dyDescent="0.25">
      <c r="A219" s="52" t="s">
        <v>1017</v>
      </c>
      <c r="B219" s="135" t="s">
        <v>199</v>
      </c>
      <c r="C219" s="135" t="s">
        <v>41</v>
      </c>
      <c r="D219" s="135" t="s">
        <v>1018</v>
      </c>
      <c r="E219" s="131"/>
      <c r="F219" s="94">
        <f>F220</f>
        <v>589.1</v>
      </c>
      <c r="G219" s="94">
        <f>G220</f>
        <v>589.1</v>
      </c>
    </row>
    <row r="220" spans="1:7" ht="45" x14ac:dyDescent="0.25">
      <c r="A220" s="64" t="s">
        <v>764</v>
      </c>
      <c r="B220" s="135" t="s">
        <v>199</v>
      </c>
      <c r="C220" s="135" t="s">
        <v>41</v>
      </c>
      <c r="D220" s="135" t="s">
        <v>1018</v>
      </c>
      <c r="E220" s="131">
        <v>400</v>
      </c>
      <c r="F220" s="94">
        <v>589.1</v>
      </c>
      <c r="G220" s="94">
        <v>589.1</v>
      </c>
    </row>
    <row r="221" spans="1:7" ht="30" x14ac:dyDescent="0.25">
      <c r="A221" s="139" t="s">
        <v>1019</v>
      </c>
      <c r="B221" s="135" t="s">
        <v>199</v>
      </c>
      <c r="C221" s="135" t="s">
        <v>41</v>
      </c>
      <c r="D221" s="135" t="s">
        <v>1020</v>
      </c>
      <c r="E221" s="131"/>
      <c r="F221" s="94">
        <v>0</v>
      </c>
      <c r="G221" s="94">
        <v>0</v>
      </c>
    </row>
    <row r="222" spans="1:7" ht="45" x14ac:dyDescent="0.25">
      <c r="A222" s="52" t="s">
        <v>187</v>
      </c>
      <c r="B222" s="135" t="s">
        <v>199</v>
      </c>
      <c r="C222" s="135" t="s">
        <v>41</v>
      </c>
      <c r="D222" s="135" t="s">
        <v>1020</v>
      </c>
      <c r="E222" s="131">
        <v>200</v>
      </c>
      <c r="F222" s="94">
        <v>0</v>
      </c>
      <c r="G222" s="94">
        <v>0</v>
      </c>
    </row>
    <row r="223" spans="1:7" ht="45" x14ac:dyDescent="0.25">
      <c r="A223" s="52" t="s">
        <v>1021</v>
      </c>
      <c r="B223" s="135" t="s">
        <v>199</v>
      </c>
      <c r="C223" s="135" t="s">
        <v>41</v>
      </c>
      <c r="D223" s="135" t="s">
        <v>1022</v>
      </c>
      <c r="E223" s="131"/>
      <c r="F223" s="94">
        <f>F224</f>
        <v>2648</v>
      </c>
      <c r="G223" s="94">
        <f>G224</f>
        <v>1483.7</v>
      </c>
    </row>
    <row r="224" spans="1:7" ht="45" x14ac:dyDescent="0.25">
      <c r="A224" s="64" t="s">
        <v>764</v>
      </c>
      <c r="B224" s="135" t="s">
        <v>199</v>
      </c>
      <c r="C224" s="135" t="s">
        <v>41</v>
      </c>
      <c r="D224" s="135" t="s">
        <v>1022</v>
      </c>
      <c r="E224" s="131">
        <v>400</v>
      </c>
      <c r="F224" s="94">
        <v>2648</v>
      </c>
      <c r="G224" s="94">
        <v>1483.7</v>
      </c>
    </row>
    <row r="225" spans="1:7" ht="30" x14ac:dyDescent="0.25">
      <c r="A225" s="64" t="s">
        <v>1023</v>
      </c>
      <c r="B225" s="135" t="s">
        <v>199</v>
      </c>
      <c r="C225" s="135" t="s">
        <v>41</v>
      </c>
      <c r="D225" s="135" t="s">
        <v>1024</v>
      </c>
      <c r="E225" s="131"/>
      <c r="F225" s="94">
        <v>0</v>
      </c>
      <c r="G225" s="94">
        <v>0</v>
      </c>
    </row>
    <row r="226" spans="1:7" ht="48.75" customHeight="1" x14ac:dyDescent="0.25">
      <c r="A226" s="52" t="s">
        <v>187</v>
      </c>
      <c r="B226" s="135" t="s">
        <v>199</v>
      </c>
      <c r="C226" s="135" t="s">
        <v>41</v>
      </c>
      <c r="D226" s="135" t="s">
        <v>1024</v>
      </c>
      <c r="E226" s="131">
        <v>200</v>
      </c>
      <c r="F226" s="94">
        <v>0</v>
      </c>
      <c r="G226" s="94">
        <v>0</v>
      </c>
    </row>
    <row r="227" spans="1:7" ht="45" x14ac:dyDescent="0.25">
      <c r="A227" s="216" t="s">
        <v>1151</v>
      </c>
      <c r="B227" s="135" t="s">
        <v>199</v>
      </c>
      <c r="C227" s="135" t="s">
        <v>41</v>
      </c>
      <c r="D227" s="135" t="s">
        <v>1025</v>
      </c>
      <c r="E227" s="131"/>
      <c r="F227" s="94">
        <f>F228</f>
        <v>994.1</v>
      </c>
      <c r="G227" s="94">
        <f>G228</f>
        <v>994.1</v>
      </c>
    </row>
    <row r="228" spans="1:7" ht="45" x14ac:dyDescent="0.25">
      <c r="A228" s="52" t="s">
        <v>187</v>
      </c>
      <c r="B228" s="135" t="s">
        <v>199</v>
      </c>
      <c r="C228" s="135" t="s">
        <v>41</v>
      </c>
      <c r="D228" s="135" t="s">
        <v>1025</v>
      </c>
      <c r="E228" s="131">
        <v>200</v>
      </c>
      <c r="F228" s="94">
        <v>994.1</v>
      </c>
      <c r="G228" s="94">
        <v>994.1</v>
      </c>
    </row>
    <row r="229" spans="1:7" x14ac:dyDescent="0.25">
      <c r="A229" s="61" t="s">
        <v>305</v>
      </c>
      <c r="B229" s="62" t="s">
        <v>199</v>
      </c>
      <c r="C229" s="62" t="s">
        <v>43</v>
      </c>
      <c r="D229" s="62"/>
      <c r="E229" s="57"/>
      <c r="F229" s="94">
        <f>F230+F243</f>
        <v>318991.69999999995</v>
      </c>
      <c r="G229" s="94">
        <f>G230+G243</f>
        <v>292297.09999999998</v>
      </c>
    </row>
    <row r="230" spans="1:7" ht="90" x14ac:dyDescent="0.25">
      <c r="A230" s="61" t="s">
        <v>780</v>
      </c>
      <c r="B230" s="62" t="s">
        <v>199</v>
      </c>
      <c r="C230" s="62" t="s">
        <v>43</v>
      </c>
      <c r="D230" s="62" t="s">
        <v>287</v>
      </c>
      <c r="E230" s="57"/>
      <c r="F230" s="94">
        <f>F231</f>
        <v>186886</v>
      </c>
      <c r="G230" s="94">
        <f>G231</f>
        <v>160191.40000000002</v>
      </c>
    </row>
    <row r="231" spans="1:7" ht="30" x14ac:dyDescent="0.25">
      <c r="A231" s="59" t="s">
        <v>306</v>
      </c>
      <c r="B231" s="53" t="s">
        <v>199</v>
      </c>
      <c r="C231" s="53" t="s">
        <v>43</v>
      </c>
      <c r="D231" s="143" t="s">
        <v>307</v>
      </c>
      <c r="E231" s="57"/>
      <c r="F231" s="94">
        <f>F232+F239</f>
        <v>186886</v>
      </c>
      <c r="G231" s="94">
        <f>G232+G239</f>
        <v>160191.40000000002</v>
      </c>
    </row>
    <row r="232" spans="1:7" ht="45" x14ac:dyDescent="0.25">
      <c r="A232" s="61" t="s">
        <v>308</v>
      </c>
      <c r="B232" s="62" t="s">
        <v>199</v>
      </c>
      <c r="C232" s="62" t="s">
        <v>43</v>
      </c>
      <c r="D232" s="62" t="s">
        <v>309</v>
      </c>
      <c r="E232" s="57"/>
      <c r="F232" s="94">
        <f>F233+F235+F237</f>
        <v>21023.8</v>
      </c>
      <c r="G232" s="94">
        <f>G233+G235+G237</f>
        <v>17108.2</v>
      </c>
    </row>
    <row r="233" spans="1:7" ht="60" x14ac:dyDescent="0.25">
      <c r="A233" s="61" t="s">
        <v>1026</v>
      </c>
      <c r="B233" s="62" t="s">
        <v>199</v>
      </c>
      <c r="C233" s="62" t="s">
        <v>43</v>
      </c>
      <c r="D233" s="62" t="s">
        <v>1027</v>
      </c>
      <c r="E233" s="63"/>
      <c r="F233" s="94">
        <f>F234</f>
        <v>1215.9000000000001</v>
      </c>
      <c r="G233" s="94">
        <f>G234</f>
        <v>0</v>
      </c>
    </row>
    <row r="234" spans="1:7" ht="45" x14ac:dyDescent="0.25">
      <c r="A234" s="52" t="s">
        <v>187</v>
      </c>
      <c r="B234" s="62" t="s">
        <v>199</v>
      </c>
      <c r="C234" s="62" t="s">
        <v>43</v>
      </c>
      <c r="D234" s="62" t="s">
        <v>1027</v>
      </c>
      <c r="E234" s="63">
        <v>200</v>
      </c>
      <c r="F234" s="94">
        <v>1215.9000000000001</v>
      </c>
      <c r="G234" s="94">
        <v>0</v>
      </c>
    </row>
    <row r="235" spans="1:7" ht="30" x14ac:dyDescent="0.25">
      <c r="A235" s="52" t="s">
        <v>1028</v>
      </c>
      <c r="B235" s="62" t="s">
        <v>199</v>
      </c>
      <c r="C235" s="62" t="s">
        <v>43</v>
      </c>
      <c r="D235" s="62" t="s">
        <v>1029</v>
      </c>
      <c r="E235" s="63"/>
      <c r="F235" s="94">
        <f>F236</f>
        <v>12262.8</v>
      </c>
      <c r="G235" s="94">
        <f>G236</f>
        <v>11092.1</v>
      </c>
    </row>
    <row r="236" spans="1:7" ht="45" x14ac:dyDescent="0.25">
      <c r="A236" s="52" t="s">
        <v>187</v>
      </c>
      <c r="B236" s="62" t="s">
        <v>199</v>
      </c>
      <c r="C236" s="62" t="s">
        <v>43</v>
      </c>
      <c r="D236" s="62" t="s">
        <v>1029</v>
      </c>
      <c r="E236" s="63">
        <v>200</v>
      </c>
      <c r="F236" s="94">
        <v>12262.8</v>
      </c>
      <c r="G236" s="94">
        <v>11092.1</v>
      </c>
    </row>
    <row r="237" spans="1:7" ht="45" x14ac:dyDescent="0.25">
      <c r="A237" s="52" t="s">
        <v>1030</v>
      </c>
      <c r="B237" s="62" t="s">
        <v>199</v>
      </c>
      <c r="C237" s="62" t="s">
        <v>43</v>
      </c>
      <c r="D237" s="62" t="s">
        <v>1031</v>
      </c>
      <c r="E237" s="63"/>
      <c r="F237" s="94">
        <f>F238</f>
        <v>7545.1</v>
      </c>
      <c r="G237" s="94">
        <f>G238</f>
        <v>6016.1</v>
      </c>
    </row>
    <row r="238" spans="1:7" ht="45" x14ac:dyDescent="0.25">
      <c r="A238" s="52" t="s">
        <v>187</v>
      </c>
      <c r="B238" s="62" t="s">
        <v>199</v>
      </c>
      <c r="C238" s="62" t="s">
        <v>43</v>
      </c>
      <c r="D238" s="62" t="s">
        <v>1031</v>
      </c>
      <c r="E238" s="63">
        <v>200</v>
      </c>
      <c r="F238" s="94">
        <v>7545.1</v>
      </c>
      <c r="G238" s="94">
        <v>6016.1</v>
      </c>
    </row>
    <row r="239" spans="1:7" ht="45" x14ac:dyDescent="0.25">
      <c r="A239" s="52" t="s">
        <v>312</v>
      </c>
      <c r="B239" s="62" t="s">
        <v>199</v>
      </c>
      <c r="C239" s="62" t="s">
        <v>43</v>
      </c>
      <c r="D239" s="62" t="s">
        <v>313</v>
      </c>
      <c r="E239" s="57"/>
      <c r="F239" s="94">
        <f>F240</f>
        <v>165862.20000000001</v>
      </c>
      <c r="G239" s="94">
        <f>G240</f>
        <v>143083.20000000001</v>
      </c>
    </row>
    <row r="240" spans="1:7" ht="30" x14ac:dyDescent="0.25">
      <c r="A240" s="52" t="s">
        <v>314</v>
      </c>
      <c r="B240" s="62" t="s">
        <v>199</v>
      </c>
      <c r="C240" s="62" t="s">
        <v>43</v>
      </c>
      <c r="D240" s="62" t="s">
        <v>315</v>
      </c>
      <c r="E240" s="57"/>
      <c r="F240" s="94">
        <f>F241+F242</f>
        <v>165862.20000000001</v>
      </c>
      <c r="G240" s="94">
        <f>G241+G242</f>
        <v>143083.20000000001</v>
      </c>
    </row>
    <row r="241" spans="1:7" ht="45" x14ac:dyDescent="0.25">
      <c r="A241" s="52" t="s">
        <v>187</v>
      </c>
      <c r="B241" s="62" t="s">
        <v>199</v>
      </c>
      <c r="C241" s="62" t="s">
        <v>43</v>
      </c>
      <c r="D241" s="62" t="s">
        <v>315</v>
      </c>
      <c r="E241" s="57">
        <v>200</v>
      </c>
      <c r="F241" s="94">
        <v>165472.20000000001</v>
      </c>
      <c r="G241" s="94">
        <v>143083.20000000001</v>
      </c>
    </row>
    <row r="242" spans="1:7" x14ac:dyDescent="0.25">
      <c r="A242" s="55" t="s">
        <v>189</v>
      </c>
      <c r="B242" s="62" t="s">
        <v>199</v>
      </c>
      <c r="C242" s="62" t="s">
        <v>43</v>
      </c>
      <c r="D242" s="62" t="s">
        <v>315</v>
      </c>
      <c r="E242" s="57">
        <v>800</v>
      </c>
      <c r="F242" s="94">
        <v>390</v>
      </c>
      <c r="G242" s="94">
        <v>0</v>
      </c>
    </row>
    <row r="243" spans="1:7" ht="60" x14ac:dyDescent="0.25">
      <c r="A243" s="52" t="s">
        <v>316</v>
      </c>
      <c r="B243" s="62" t="s">
        <v>199</v>
      </c>
      <c r="C243" s="62" t="s">
        <v>43</v>
      </c>
      <c r="D243" s="62" t="s">
        <v>317</v>
      </c>
      <c r="E243" s="57"/>
      <c r="F243" s="94">
        <f>F244+F247</f>
        <v>132105.69999999998</v>
      </c>
      <c r="G243" s="94">
        <f>G244+G247</f>
        <v>132105.69999999998</v>
      </c>
    </row>
    <row r="244" spans="1:7" ht="45" x14ac:dyDescent="0.25">
      <c r="A244" s="52" t="s">
        <v>1032</v>
      </c>
      <c r="B244" s="62" t="s">
        <v>199</v>
      </c>
      <c r="C244" s="62" t="s">
        <v>43</v>
      </c>
      <c r="D244" s="62" t="s">
        <v>793</v>
      </c>
      <c r="E244" s="57"/>
      <c r="F244" s="94">
        <f>F245</f>
        <v>131556.4</v>
      </c>
      <c r="G244" s="94">
        <f>G245</f>
        <v>131556.4</v>
      </c>
    </row>
    <row r="245" spans="1:7" ht="30" x14ac:dyDescent="0.25">
      <c r="A245" s="52" t="s">
        <v>1033</v>
      </c>
      <c r="B245" s="62" t="s">
        <v>199</v>
      </c>
      <c r="C245" s="62" t="s">
        <v>43</v>
      </c>
      <c r="D245" s="62" t="s">
        <v>318</v>
      </c>
      <c r="E245" s="57"/>
      <c r="F245" s="94">
        <f>F246</f>
        <v>131556.4</v>
      </c>
      <c r="G245" s="94">
        <f>G246</f>
        <v>131556.4</v>
      </c>
    </row>
    <row r="246" spans="1:7" ht="45" x14ac:dyDescent="0.25">
      <c r="A246" s="52" t="s">
        <v>187</v>
      </c>
      <c r="B246" s="62" t="s">
        <v>199</v>
      </c>
      <c r="C246" s="62" t="s">
        <v>43</v>
      </c>
      <c r="D246" s="62" t="s">
        <v>318</v>
      </c>
      <c r="E246" s="57">
        <v>200</v>
      </c>
      <c r="F246" s="94">
        <v>131556.4</v>
      </c>
      <c r="G246" s="94">
        <v>131556.4</v>
      </c>
    </row>
    <row r="247" spans="1:7" ht="103.5" customHeight="1" x14ac:dyDescent="0.25">
      <c r="A247" s="52" t="s">
        <v>794</v>
      </c>
      <c r="B247" s="62" t="s">
        <v>199</v>
      </c>
      <c r="C247" s="62" t="s">
        <v>43</v>
      </c>
      <c r="D247" s="62" t="s">
        <v>795</v>
      </c>
      <c r="E247" s="63"/>
      <c r="F247" s="94">
        <f>F248</f>
        <v>549.29999999999995</v>
      </c>
      <c r="G247" s="94">
        <f>G248</f>
        <v>549.29999999999995</v>
      </c>
    </row>
    <row r="248" spans="1:7" ht="75" x14ac:dyDescent="0.25">
      <c r="A248" s="52" t="s">
        <v>1034</v>
      </c>
      <c r="B248" s="62" t="s">
        <v>199</v>
      </c>
      <c r="C248" s="62" t="s">
        <v>43</v>
      </c>
      <c r="D248" s="62" t="s">
        <v>796</v>
      </c>
      <c r="E248" s="63"/>
      <c r="F248" s="94">
        <f>F249</f>
        <v>549.29999999999995</v>
      </c>
      <c r="G248" s="94">
        <f>G249</f>
        <v>549.29999999999995</v>
      </c>
    </row>
    <row r="249" spans="1:7" ht="45" x14ac:dyDescent="0.25">
      <c r="A249" s="52" t="s">
        <v>187</v>
      </c>
      <c r="B249" s="62" t="s">
        <v>199</v>
      </c>
      <c r="C249" s="62" t="s">
        <v>43</v>
      </c>
      <c r="D249" s="62" t="s">
        <v>796</v>
      </c>
      <c r="E249" s="63">
        <v>200</v>
      </c>
      <c r="F249" s="94">
        <v>549.29999999999995</v>
      </c>
      <c r="G249" s="94">
        <v>549.29999999999995</v>
      </c>
    </row>
    <row r="250" spans="1:7" ht="30" x14ac:dyDescent="0.25">
      <c r="A250" s="61" t="s">
        <v>319</v>
      </c>
      <c r="B250" s="62" t="s">
        <v>199</v>
      </c>
      <c r="C250" s="62" t="s">
        <v>45</v>
      </c>
      <c r="D250" s="62"/>
      <c r="E250" s="57"/>
      <c r="F250" s="94">
        <f t="shared" ref="F250:G252" si="8">F251</f>
        <v>89303.7</v>
      </c>
      <c r="G250" s="94">
        <f t="shared" si="8"/>
        <v>87365</v>
      </c>
    </row>
    <row r="251" spans="1:7" ht="75" x14ac:dyDescent="0.25">
      <c r="A251" s="61" t="s">
        <v>797</v>
      </c>
      <c r="B251" s="62" t="s">
        <v>199</v>
      </c>
      <c r="C251" s="62" t="s">
        <v>45</v>
      </c>
      <c r="D251" s="62" t="s">
        <v>276</v>
      </c>
      <c r="E251" s="57"/>
      <c r="F251" s="94">
        <f t="shared" si="8"/>
        <v>89303.7</v>
      </c>
      <c r="G251" s="94">
        <f t="shared" si="8"/>
        <v>87365</v>
      </c>
    </row>
    <row r="252" spans="1:7" ht="75" x14ac:dyDescent="0.25">
      <c r="A252" s="61" t="s">
        <v>320</v>
      </c>
      <c r="B252" s="62" t="s">
        <v>199</v>
      </c>
      <c r="C252" s="62" t="s">
        <v>45</v>
      </c>
      <c r="D252" s="62" t="s">
        <v>321</v>
      </c>
      <c r="E252" s="57"/>
      <c r="F252" s="94">
        <f t="shared" si="8"/>
        <v>89303.7</v>
      </c>
      <c r="G252" s="94">
        <f t="shared" si="8"/>
        <v>87365</v>
      </c>
    </row>
    <row r="253" spans="1:7" ht="60" x14ac:dyDescent="0.25">
      <c r="A253" s="64" t="s">
        <v>240</v>
      </c>
      <c r="B253" s="62" t="s">
        <v>199</v>
      </c>
      <c r="C253" s="62" t="s">
        <v>45</v>
      </c>
      <c r="D253" s="62" t="s">
        <v>322</v>
      </c>
      <c r="E253" s="57"/>
      <c r="F253" s="94">
        <f>F254+F255+F256</f>
        <v>89303.7</v>
      </c>
      <c r="G253" s="94">
        <f>G254+G255+G256</f>
        <v>87365</v>
      </c>
    </row>
    <row r="254" spans="1:7" ht="90" x14ac:dyDescent="0.25">
      <c r="A254" s="64" t="s">
        <v>180</v>
      </c>
      <c r="B254" s="62" t="s">
        <v>199</v>
      </c>
      <c r="C254" s="62" t="s">
        <v>45</v>
      </c>
      <c r="D254" s="62" t="s">
        <v>322</v>
      </c>
      <c r="E254" s="57">
        <v>100</v>
      </c>
      <c r="F254" s="94">
        <v>61353.3</v>
      </c>
      <c r="G254" s="94">
        <v>59929</v>
      </c>
    </row>
    <row r="255" spans="1:7" ht="45" x14ac:dyDescent="0.25">
      <c r="A255" s="52" t="s">
        <v>187</v>
      </c>
      <c r="B255" s="62" t="s">
        <v>199</v>
      </c>
      <c r="C255" s="62" t="s">
        <v>45</v>
      </c>
      <c r="D255" s="62" t="s">
        <v>322</v>
      </c>
      <c r="E255" s="57">
        <v>200</v>
      </c>
      <c r="F255" s="94">
        <v>5082.4000000000005</v>
      </c>
      <c r="G255" s="94">
        <v>4627.3999999999996</v>
      </c>
    </row>
    <row r="256" spans="1:7" x14ac:dyDescent="0.25">
      <c r="A256" s="55" t="s">
        <v>189</v>
      </c>
      <c r="B256" s="62" t="s">
        <v>199</v>
      </c>
      <c r="C256" s="62" t="s">
        <v>45</v>
      </c>
      <c r="D256" s="62" t="s">
        <v>322</v>
      </c>
      <c r="E256" s="57">
        <v>800</v>
      </c>
      <c r="F256" s="94">
        <v>22868</v>
      </c>
      <c r="G256" s="94">
        <v>22808.6</v>
      </c>
    </row>
    <row r="257" spans="1:7" x14ac:dyDescent="0.25">
      <c r="A257" s="55" t="s">
        <v>48</v>
      </c>
      <c r="B257" s="53" t="s">
        <v>199</v>
      </c>
      <c r="C257" s="53" t="s">
        <v>47</v>
      </c>
      <c r="D257" s="53"/>
      <c r="E257" s="58"/>
      <c r="F257" s="94">
        <f>F258+F264+F272+F278</f>
        <v>200462</v>
      </c>
      <c r="G257" s="94">
        <f>G258+G264+G272+G278</f>
        <v>190355.59999999998</v>
      </c>
    </row>
    <row r="258" spans="1:7" x14ac:dyDescent="0.25">
      <c r="A258" s="52" t="s">
        <v>323</v>
      </c>
      <c r="B258" s="53" t="s">
        <v>199</v>
      </c>
      <c r="C258" s="53" t="s">
        <v>49</v>
      </c>
      <c r="D258" s="53"/>
      <c r="E258" s="58"/>
      <c r="F258" s="94">
        <f t="shared" ref="F258:G262" si="9">F259</f>
        <v>10104.5</v>
      </c>
      <c r="G258" s="94">
        <f t="shared" si="9"/>
        <v>0</v>
      </c>
    </row>
    <row r="259" spans="1:7" ht="30" x14ac:dyDescent="0.25">
      <c r="A259" s="52" t="s">
        <v>798</v>
      </c>
      <c r="B259" s="53" t="s">
        <v>199</v>
      </c>
      <c r="C259" s="53" t="s">
        <v>49</v>
      </c>
      <c r="D259" s="53" t="s">
        <v>324</v>
      </c>
      <c r="E259" s="58"/>
      <c r="F259" s="94">
        <f t="shared" si="9"/>
        <v>10104.5</v>
      </c>
      <c r="G259" s="94">
        <f t="shared" si="9"/>
        <v>0</v>
      </c>
    </row>
    <row r="260" spans="1:7" ht="45" x14ac:dyDescent="0.25">
      <c r="A260" s="55" t="s">
        <v>325</v>
      </c>
      <c r="B260" s="53" t="s">
        <v>199</v>
      </c>
      <c r="C260" s="53" t="s">
        <v>49</v>
      </c>
      <c r="D260" s="53" t="s">
        <v>326</v>
      </c>
      <c r="E260" s="58"/>
      <c r="F260" s="94">
        <f t="shared" si="9"/>
        <v>10104.5</v>
      </c>
      <c r="G260" s="94">
        <f t="shared" si="9"/>
        <v>0</v>
      </c>
    </row>
    <row r="261" spans="1:7" ht="45" x14ac:dyDescent="0.25">
      <c r="A261" s="52" t="s">
        <v>454</v>
      </c>
      <c r="B261" s="53" t="s">
        <v>199</v>
      </c>
      <c r="C261" s="53" t="s">
        <v>49</v>
      </c>
      <c r="D261" s="53" t="s">
        <v>327</v>
      </c>
      <c r="E261" s="58"/>
      <c r="F261" s="94">
        <f t="shared" si="9"/>
        <v>10104.5</v>
      </c>
      <c r="G261" s="94">
        <f t="shared" si="9"/>
        <v>0</v>
      </c>
    </row>
    <row r="262" spans="1:7" ht="75" x14ac:dyDescent="0.25">
      <c r="A262" s="52" t="s">
        <v>799</v>
      </c>
      <c r="B262" s="53" t="s">
        <v>199</v>
      </c>
      <c r="C262" s="53" t="s">
        <v>49</v>
      </c>
      <c r="D262" s="53" t="s">
        <v>328</v>
      </c>
      <c r="E262" s="58"/>
      <c r="F262" s="94">
        <f t="shared" si="9"/>
        <v>10104.5</v>
      </c>
      <c r="G262" s="94">
        <f t="shared" si="9"/>
        <v>0</v>
      </c>
    </row>
    <row r="263" spans="1:7" ht="45" x14ac:dyDescent="0.25">
      <c r="A263" s="64" t="s">
        <v>764</v>
      </c>
      <c r="B263" s="53" t="s">
        <v>199</v>
      </c>
      <c r="C263" s="53" t="s">
        <v>49</v>
      </c>
      <c r="D263" s="53" t="s">
        <v>328</v>
      </c>
      <c r="E263" s="58">
        <v>400</v>
      </c>
      <c r="F263" s="94">
        <v>10104.5</v>
      </c>
      <c r="G263" s="94">
        <v>0</v>
      </c>
    </row>
    <row r="264" spans="1:7" x14ac:dyDescent="0.25">
      <c r="A264" s="59" t="s">
        <v>329</v>
      </c>
      <c r="B264" s="53" t="s">
        <v>199</v>
      </c>
      <c r="C264" s="53" t="s">
        <v>51</v>
      </c>
      <c r="D264" s="53"/>
      <c r="E264" s="58"/>
      <c r="F264" s="94">
        <f t="shared" ref="F264:G266" si="10">F265</f>
        <v>170960.4</v>
      </c>
      <c r="G264" s="94">
        <f t="shared" si="10"/>
        <v>170960.3</v>
      </c>
    </row>
    <row r="265" spans="1:7" ht="30" x14ac:dyDescent="0.25">
      <c r="A265" s="59" t="s">
        <v>798</v>
      </c>
      <c r="B265" s="53" t="s">
        <v>199</v>
      </c>
      <c r="C265" s="53" t="s">
        <v>51</v>
      </c>
      <c r="D265" s="53" t="s">
        <v>324</v>
      </c>
      <c r="E265" s="58"/>
      <c r="F265" s="94">
        <f t="shared" si="10"/>
        <v>170960.4</v>
      </c>
      <c r="G265" s="94">
        <f t="shared" si="10"/>
        <v>170960.3</v>
      </c>
    </row>
    <row r="266" spans="1:7" ht="45" x14ac:dyDescent="0.25">
      <c r="A266" s="60" t="s">
        <v>325</v>
      </c>
      <c r="B266" s="53" t="s">
        <v>199</v>
      </c>
      <c r="C266" s="53" t="s">
        <v>51</v>
      </c>
      <c r="D266" s="53" t="s">
        <v>326</v>
      </c>
      <c r="E266" s="58"/>
      <c r="F266" s="94">
        <f t="shared" si="10"/>
        <v>170960.4</v>
      </c>
      <c r="G266" s="94">
        <f t="shared" si="10"/>
        <v>170960.3</v>
      </c>
    </row>
    <row r="267" spans="1:7" ht="30" x14ac:dyDescent="0.25">
      <c r="A267" s="60" t="s">
        <v>800</v>
      </c>
      <c r="B267" s="53" t="s">
        <v>199</v>
      </c>
      <c r="C267" s="53" t="s">
        <v>51</v>
      </c>
      <c r="D267" s="53" t="s">
        <v>801</v>
      </c>
      <c r="E267" s="58"/>
      <c r="F267" s="94">
        <f>F268+F270</f>
        <v>170960.4</v>
      </c>
      <c r="G267" s="94">
        <f>G268+G270</f>
        <v>170960.3</v>
      </c>
    </row>
    <row r="268" spans="1:7" ht="30" x14ac:dyDescent="0.25">
      <c r="A268" s="136" t="s">
        <v>480</v>
      </c>
      <c r="B268" s="53" t="s">
        <v>199</v>
      </c>
      <c r="C268" s="53" t="s">
        <v>51</v>
      </c>
      <c r="D268" s="53" t="s">
        <v>802</v>
      </c>
      <c r="E268" s="58"/>
      <c r="F268" s="94">
        <f>F269</f>
        <v>170850.4</v>
      </c>
      <c r="G268" s="94">
        <f>G269</f>
        <v>170850.4</v>
      </c>
    </row>
    <row r="269" spans="1:7" ht="45" x14ac:dyDescent="0.25">
      <c r="A269" s="64" t="s">
        <v>764</v>
      </c>
      <c r="B269" s="53" t="s">
        <v>199</v>
      </c>
      <c r="C269" s="53" t="s">
        <v>51</v>
      </c>
      <c r="D269" s="53" t="s">
        <v>802</v>
      </c>
      <c r="E269" s="58">
        <v>400</v>
      </c>
      <c r="F269" s="94">
        <v>170850.4</v>
      </c>
      <c r="G269" s="94">
        <v>170850.4</v>
      </c>
    </row>
    <row r="270" spans="1:7" ht="60" x14ac:dyDescent="0.25">
      <c r="A270" s="136" t="s">
        <v>1035</v>
      </c>
      <c r="B270" s="53" t="s">
        <v>199</v>
      </c>
      <c r="C270" s="53" t="s">
        <v>51</v>
      </c>
      <c r="D270" s="53" t="s">
        <v>1036</v>
      </c>
      <c r="E270" s="58"/>
      <c r="F270" s="94">
        <f>F271</f>
        <v>110</v>
      </c>
      <c r="G270" s="94">
        <f>G271</f>
        <v>109.9</v>
      </c>
    </row>
    <row r="271" spans="1:7" ht="45" x14ac:dyDescent="0.25">
      <c r="A271" s="64" t="s">
        <v>764</v>
      </c>
      <c r="B271" s="53" t="s">
        <v>199</v>
      </c>
      <c r="C271" s="53" t="s">
        <v>51</v>
      </c>
      <c r="D271" s="53" t="s">
        <v>1036</v>
      </c>
      <c r="E271" s="58">
        <v>400</v>
      </c>
      <c r="F271" s="94">
        <v>110</v>
      </c>
      <c r="G271" s="94">
        <v>109.9</v>
      </c>
    </row>
    <row r="272" spans="1:7" x14ac:dyDescent="0.25">
      <c r="A272" s="52" t="s">
        <v>142</v>
      </c>
      <c r="B272" s="62" t="s">
        <v>199</v>
      </c>
      <c r="C272" s="62" t="s">
        <v>141</v>
      </c>
      <c r="D272" s="62"/>
      <c r="E272" s="58"/>
      <c r="F272" s="94"/>
      <c r="G272" s="94"/>
    </row>
    <row r="273" spans="1:7" ht="30" x14ac:dyDescent="0.25">
      <c r="A273" s="52" t="s">
        <v>798</v>
      </c>
      <c r="B273" s="53" t="s">
        <v>199</v>
      </c>
      <c r="C273" s="53" t="s">
        <v>141</v>
      </c>
      <c r="D273" s="53" t="s">
        <v>324</v>
      </c>
      <c r="E273" s="58"/>
      <c r="F273" s="94"/>
      <c r="G273" s="94"/>
    </row>
    <row r="274" spans="1:7" ht="45" x14ac:dyDescent="0.25">
      <c r="A274" s="55" t="s">
        <v>325</v>
      </c>
      <c r="B274" s="53" t="s">
        <v>199</v>
      </c>
      <c r="C274" s="53" t="s">
        <v>141</v>
      </c>
      <c r="D274" s="53" t="s">
        <v>326</v>
      </c>
      <c r="E274" s="58"/>
      <c r="F274" s="94"/>
      <c r="G274" s="94"/>
    </row>
    <row r="275" spans="1:7" ht="45" x14ac:dyDescent="0.25">
      <c r="A275" s="52" t="s">
        <v>454</v>
      </c>
      <c r="B275" s="53" t="s">
        <v>199</v>
      </c>
      <c r="C275" s="53" t="s">
        <v>141</v>
      </c>
      <c r="D275" s="53" t="s">
        <v>327</v>
      </c>
      <c r="E275" s="58"/>
      <c r="F275" s="94"/>
      <c r="G275" s="94"/>
    </row>
    <row r="276" spans="1:7" ht="90" x14ac:dyDescent="0.25">
      <c r="A276" s="64" t="s">
        <v>1037</v>
      </c>
      <c r="B276" s="53" t="s">
        <v>199</v>
      </c>
      <c r="C276" s="53" t="s">
        <v>141</v>
      </c>
      <c r="D276" s="53" t="s">
        <v>1038</v>
      </c>
      <c r="E276" s="58"/>
      <c r="F276" s="94"/>
      <c r="G276" s="94"/>
    </row>
    <row r="277" spans="1:7" ht="45" x14ac:dyDescent="0.25">
      <c r="A277" s="64" t="s">
        <v>764</v>
      </c>
      <c r="B277" s="53" t="s">
        <v>199</v>
      </c>
      <c r="C277" s="53" t="s">
        <v>141</v>
      </c>
      <c r="D277" s="53" t="s">
        <v>1038</v>
      </c>
      <c r="E277" s="58">
        <v>400</v>
      </c>
      <c r="F277" s="94"/>
      <c r="G277" s="94"/>
    </row>
    <row r="278" spans="1:7" x14ac:dyDescent="0.25">
      <c r="A278" s="52" t="s">
        <v>330</v>
      </c>
      <c r="B278" s="53" t="s">
        <v>199</v>
      </c>
      <c r="C278" s="53" t="s">
        <v>53</v>
      </c>
      <c r="D278" s="53"/>
      <c r="E278" s="53"/>
      <c r="F278" s="94">
        <f>F279</f>
        <v>19397.099999999999</v>
      </c>
      <c r="G278" s="94">
        <f>G279</f>
        <v>19395.300000000003</v>
      </c>
    </row>
    <row r="279" spans="1:7" ht="45" x14ac:dyDescent="0.25">
      <c r="A279" s="52" t="s">
        <v>803</v>
      </c>
      <c r="B279" s="53" t="s">
        <v>199</v>
      </c>
      <c r="C279" s="53" t="s">
        <v>53</v>
      </c>
      <c r="D279" s="53" t="s">
        <v>331</v>
      </c>
      <c r="E279" s="53"/>
      <c r="F279" s="94">
        <f>F280+F286</f>
        <v>19397.099999999999</v>
      </c>
      <c r="G279" s="94">
        <f>G280+G286</f>
        <v>19395.300000000003</v>
      </c>
    </row>
    <row r="280" spans="1:7" ht="45" x14ac:dyDescent="0.25">
      <c r="A280" s="52" t="s">
        <v>332</v>
      </c>
      <c r="B280" s="53" t="s">
        <v>199</v>
      </c>
      <c r="C280" s="53" t="s">
        <v>53</v>
      </c>
      <c r="D280" s="53" t="s">
        <v>333</v>
      </c>
      <c r="E280" s="58"/>
      <c r="F280" s="94">
        <f>F281+F283</f>
        <v>2856.3999999999996</v>
      </c>
      <c r="G280" s="94">
        <f>G281+G283</f>
        <v>2854.6000000000004</v>
      </c>
    </row>
    <row r="281" spans="1:7" ht="30" x14ac:dyDescent="0.25">
      <c r="A281" s="52" t="s">
        <v>334</v>
      </c>
      <c r="B281" s="53" t="s">
        <v>199</v>
      </c>
      <c r="C281" s="53" t="s">
        <v>53</v>
      </c>
      <c r="D281" s="53" t="s">
        <v>335</v>
      </c>
      <c r="E281" s="58"/>
      <c r="F281" s="94">
        <f>F282</f>
        <v>2229.1</v>
      </c>
      <c r="G281" s="94">
        <f>G282</f>
        <v>2227.3000000000002</v>
      </c>
    </row>
    <row r="282" spans="1:7" ht="45" x14ac:dyDescent="0.25">
      <c r="A282" s="52" t="s">
        <v>187</v>
      </c>
      <c r="B282" s="53" t="s">
        <v>199</v>
      </c>
      <c r="C282" s="53" t="s">
        <v>53</v>
      </c>
      <c r="D282" s="53" t="s">
        <v>335</v>
      </c>
      <c r="E282" s="58">
        <v>200</v>
      </c>
      <c r="F282" s="94">
        <v>2229.1</v>
      </c>
      <c r="G282" s="94">
        <v>2227.3000000000002</v>
      </c>
    </row>
    <row r="283" spans="1:7" ht="30" x14ac:dyDescent="0.25">
      <c r="A283" s="64" t="s">
        <v>336</v>
      </c>
      <c r="B283" s="53" t="s">
        <v>199</v>
      </c>
      <c r="C283" s="53" t="s">
        <v>53</v>
      </c>
      <c r="D283" s="53" t="s">
        <v>337</v>
      </c>
      <c r="E283" s="58"/>
      <c r="F283" s="94">
        <f>F284+F285</f>
        <v>627.29999999999995</v>
      </c>
      <c r="G283" s="94">
        <f>G284+G285</f>
        <v>627.29999999999995</v>
      </c>
    </row>
    <row r="284" spans="1:7" ht="30" x14ac:dyDescent="0.25">
      <c r="A284" s="52" t="s">
        <v>188</v>
      </c>
      <c r="B284" s="53" t="s">
        <v>199</v>
      </c>
      <c r="C284" s="53" t="s">
        <v>53</v>
      </c>
      <c r="D284" s="53" t="s">
        <v>337</v>
      </c>
      <c r="E284" s="58">
        <v>300</v>
      </c>
      <c r="F284" s="94">
        <v>330.5</v>
      </c>
      <c r="G284" s="94">
        <v>330.5</v>
      </c>
    </row>
    <row r="285" spans="1:7" ht="45" x14ac:dyDescent="0.25">
      <c r="A285" s="52" t="s">
        <v>242</v>
      </c>
      <c r="B285" s="53" t="s">
        <v>199</v>
      </c>
      <c r="C285" s="53" t="s">
        <v>53</v>
      </c>
      <c r="D285" s="53" t="s">
        <v>337</v>
      </c>
      <c r="E285" s="58">
        <v>600</v>
      </c>
      <c r="F285" s="94">
        <v>296.8</v>
      </c>
      <c r="G285" s="94">
        <v>296.8</v>
      </c>
    </row>
    <row r="286" spans="1:7" ht="45" x14ac:dyDescent="0.25">
      <c r="A286" s="52" t="s">
        <v>338</v>
      </c>
      <c r="B286" s="53" t="s">
        <v>199</v>
      </c>
      <c r="C286" s="53" t="s">
        <v>53</v>
      </c>
      <c r="D286" s="53" t="s">
        <v>339</v>
      </c>
      <c r="E286" s="58"/>
      <c r="F286" s="94">
        <f>F287</f>
        <v>16540.7</v>
      </c>
      <c r="G286" s="94">
        <f>G287</f>
        <v>16540.7</v>
      </c>
    </row>
    <row r="287" spans="1:7" ht="60" x14ac:dyDescent="0.25">
      <c r="A287" s="52" t="s">
        <v>240</v>
      </c>
      <c r="B287" s="53" t="s">
        <v>199</v>
      </c>
      <c r="C287" s="53" t="s">
        <v>53</v>
      </c>
      <c r="D287" s="53" t="s">
        <v>340</v>
      </c>
      <c r="E287" s="58"/>
      <c r="F287" s="94">
        <f>F288</f>
        <v>16540.7</v>
      </c>
      <c r="G287" s="94">
        <f>G288</f>
        <v>16540.7</v>
      </c>
    </row>
    <row r="288" spans="1:7" ht="45" x14ac:dyDescent="0.25">
      <c r="A288" s="52" t="s">
        <v>242</v>
      </c>
      <c r="B288" s="53" t="s">
        <v>199</v>
      </c>
      <c r="C288" s="53" t="s">
        <v>53</v>
      </c>
      <c r="D288" s="53" t="s">
        <v>340</v>
      </c>
      <c r="E288" s="58">
        <v>600</v>
      </c>
      <c r="F288" s="94">
        <v>16540.7</v>
      </c>
      <c r="G288" s="94">
        <v>16540.7</v>
      </c>
    </row>
    <row r="289" spans="1:7" x14ac:dyDescent="0.25">
      <c r="A289" s="52" t="s">
        <v>64</v>
      </c>
      <c r="B289" s="53" t="s">
        <v>199</v>
      </c>
      <c r="C289" s="53" t="s">
        <v>63</v>
      </c>
      <c r="D289" s="53"/>
      <c r="E289" s="58"/>
      <c r="F289" s="94">
        <f>F290+F294+F310</f>
        <v>23385.100000000006</v>
      </c>
      <c r="G289" s="94">
        <f>G290+G294+G310</f>
        <v>22835.1</v>
      </c>
    </row>
    <row r="290" spans="1:7" x14ac:dyDescent="0.25">
      <c r="A290" s="52" t="s">
        <v>66</v>
      </c>
      <c r="B290" s="53" t="s">
        <v>199</v>
      </c>
      <c r="C290" s="53" t="s">
        <v>65</v>
      </c>
      <c r="D290" s="53"/>
      <c r="E290" s="58"/>
      <c r="F290" s="94">
        <f t="shared" ref="F290:G292" si="11">F291</f>
        <v>9688.3000000000011</v>
      </c>
      <c r="G290" s="94">
        <f t="shared" si="11"/>
        <v>9649.1</v>
      </c>
    </row>
    <row r="291" spans="1:7" x14ac:dyDescent="0.25">
      <c r="A291" s="52" t="s">
        <v>176</v>
      </c>
      <c r="B291" s="53" t="s">
        <v>199</v>
      </c>
      <c r="C291" s="53" t="s">
        <v>65</v>
      </c>
      <c r="D291" s="53" t="s">
        <v>177</v>
      </c>
      <c r="E291" s="58"/>
      <c r="F291" s="94">
        <f t="shared" si="11"/>
        <v>9688.3000000000011</v>
      </c>
      <c r="G291" s="94">
        <f t="shared" si="11"/>
        <v>9649.1</v>
      </c>
    </row>
    <row r="292" spans="1:7" ht="30" x14ac:dyDescent="0.25">
      <c r="A292" s="52" t="s">
        <v>341</v>
      </c>
      <c r="B292" s="53" t="s">
        <v>199</v>
      </c>
      <c r="C292" s="53" t="s">
        <v>65</v>
      </c>
      <c r="D292" s="53" t="s">
        <v>342</v>
      </c>
      <c r="E292" s="58"/>
      <c r="F292" s="94">
        <f t="shared" si="11"/>
        <v>9688.3000000000011</v>
      </c>
      <c r="G292" s="94">
        <f t="shared" si="11"/>
        <v>9649.1</v>
      </c>
    </row>
    <row r="293" spans="1:7" ht="30" x14ac:dyDescent="0.25">
      <c r="A293" s="52" t="s">
        <v>188</v>
      </c>
      <c r="B293" s="53" t="s">
        <v>199</v>
      </c>
      <c r="C293" s="53" t="s">
        <v>65</v>
      </c>
      <c r="D293" s="53" t="s">
        <v>342</v>
      </c>
      <c r="E293" s="58">
        <v>300</v>
      </c>
      <c r="F293" s="94">
        <v>9688.3000000000011</v>
      </c>
      <c r="G293" s="94">
        <v>9649.1</v>
      </c>
    </row>
    <row r="294" spans="1:7" x14ac:dyDescent="0.25">
      <c r="A294" s="52" t="s">
        <v>68</v>
      </c>
      <c r="B294" s="53" t="s">
        <v>199</v>
      </c>
      <c r="C294" s="53" t="s">
        <v>67</v>
      </c>
      <c r="D294" s="53"/>
      <c r="E294" s="58"/>
      <c r="F294" s="94">
        <f>F295</f>
        <v>12691.900000000001</v>
      </c>
      <c r="G294" s="94">
        <f>G295</f>
        <v>12622.599999999999</v>
      </c>
    </row>
    <row r="295" spans="1:7" x14ac:dyDescent="0.25">
      <c r="A295" s="52" t="s">
        <v>176</v>
      </c>
      <c r="B295" s="53" t="s">
        <v>199</v>
      </c>
      <c r="C295" s="53" t="s">
        <v>67</v>
      </c>
      <c r="D295" s="53" t="s">
        <v>177</v>
      </c>
      <c r="E295" s="58"/>
      <c r="F295" s="94">
        <f>F296+F298+F300+F302+F304+F306+F308</f>
        <v>12691.900000000001</v>
      </c>
      <c r="G295" s="94">
        <f>G296+G298+G300+G302+G304+G306+G308</f>
        <v>12622.599999999999</v>
      </c>
    </row>
    <row r="296" spans="1:7" ht="60" x14ac:dyDescent="0.25">
      <c r="A296" s="52" t="s">
        <v>343</v>
      </c>
      <c r="B296" s="53" t="s">
        <v>199</v>
      </c>
      <c r="C296" s="49" t="s">
        <v>67</v>
      </c>
      <c r="D296" s="53" t="s">
        <v>1039</v>
      </c>
      <c r="E296" s="58"/>
      <c r="F296" s="94">
        <f>F297</f>
        <v>2420</v>
      </c>
      <c r="G296" s="94">
        <f>G297</f>
        <v>2420</v>
      </c>
    </row>
    <row r="297" spans="1:7" ht="30" x14ac:dyDescent="0.25">
      <c r="A297" s="52" t="s">
        <v>188</v>
      </c>
      <c r="B297" s="53" t="s">
        <v>199</v>
      </c>
      <c r="C297" s="49" t="s">
        <v>67</v>
      </c>
      <c r="D297" s="53" t="s">
        <v>1039</v>
      </c>
      <c r="E297" s="48">
        <v>300</v>
      </c>
      <c r="F297" s="94">
        <v>2420</v>
      </c>
      <c r="G297" s="94">
        <v>2420</v>
      </c>
    </row>
    <row r="298" spans="1:7" ht="45" x14ac:dyDescent="0.25">
      <c r="A298" s="52" t="s">
        <v>344</v>
      </c>
      <c r="B298" s="53" t="s">
        <v>199</v>
      </c>
      <c r="C298" s="53" t="s">
        <v>67</v>
      </c>
      <c r="D298" s="53" t="s">
        <v>345</v>
      </c>
      <c r="E298" s="58"/>
      <c r="F298" s="94">
        <f>F299</f>
        <v>1736</v>
      </c>
      <c r="G298" s="94">
        <f>G299</f>
        <v>1736</v>
      </c>
    </row>
    <row r="299" spans="1:7" ht="30" x14ac:dyDescent="0.25">
      <c r="A299" s="52" t="s">
        <v>188</v>
      </c>
      <c r="B299" s="53" t="s">
        <v>199</v>
      </c>
      <c r="C299" s="53" t="s">
        <v>67</v>
      </c>
      <c r="D299" s="53" t="s">
        <v>345</v>
      </c>
      <c r="E299" s="58">
        <v>300</v>
      </c>
      <c r="F299" s="94">
        <v>1736</v>
      </c>
      <c r="G299" s="94">
        <v>1736</v>
      </c>
    </row>
    <row r="300" spans="1:7" ht="60" x14ac:dyDescent="0.25">
      <c r="A300" s="52" t="s">
        <v>346</v>
      </c>
      <c r="B300" s="53" t="s">
        <v>199</v>
      </c>
      <c r="C300" s="53" t="s">
        <v>67</v>
      </c>
      <c r="D300" s="53" t="s">
        <v>347</v>
      </c>
      <c r="E300" s="58"/>
      <c r="F300" s="94">
        <f>F301</f>
        <v>2028.6999999999998</v>
      </c>
      <c r="G300" s="94">
        <f>G301</f>
        <v>2000</v>
      </c>
    </row>
    <row r="301" spans="1:7" ht="30" x14ac:dyDescent="0.25">
      <c r="A301" s="52" t="s">
        <v>188</v>
      </c>
      <c r="B301" s="53" t="s">
        <v>199</v>
      </c>
      <c r="C301" s="53" t="s">
        <v>67</v>
      </c>
      <c r="D301" s="53" t="s">
        <v>347</v>
      </c>
      <c r="E301" s="58">
        <v>300</v>
      </c>
      <c r="F301" s="94">
        <v>2028.6999999999998</v>
      </c>
      <c r="G301" s="94">
        <v>2000</v>
      </c>
    </row>
    <row r="302" spans="1:7" ht="30" x14ac:dyDescent="0.25">
      <c r="A302" s="52" t="s">
        <v>348</v>
      </c>
      <c r="B302" s="53" t="s">
        <v>199</v>
      </c>
      <c r="C302" s="53" t="s">
        <v>67</v>
      </c>
      <c r="D302" s="53" t="s">
        <v>349</v>
      </c>
      <c r="E302" s="58"/>
      <c r="F302" s="94">
        <f>F303</f>
        <v>2350</v>
      </c>
      <c r="G302" s="94">
        <f>G303</f>
        <v>2337.9</v>
      </c>
    </row>
    <row r="303" spans="1:7" ht="45" x14ac:dyDescent="0.25">
      <c r="A303" s="52" t="s">
        <v>242</v>
      </c>
      <c r="B303" s="53" t="s">
        <v>199</v>
      </c>
      <c r="C303" s="53" t="s">
        <v>67</v>
      </c>
      <c r="D303" s="53" t="s">
        <v>349</v>
      </c>
      <c r="E303" s="58">
        <v>600</v>
      </c>
      <c r="F303" s="94">
        <v>2350</v>
      </c>
      <c r="G303" s="94">
        <v>2337.9</v>
      </c>
    </row>
    <row r="304" spans="1:7" ht="30" x14ac:dyDescent="0.25">
      <c r="A304" s="52" t="s">
        <v>350</v>
      </c>
      <c r="B304" s="53" t="s">
        <v>199</v>
      </c>
      <c r="C304" s="53" t="s">
        <v>67</v>
      </c>
      <c r="D304" s="53" t="s">
        <v>351</v>
      </c>
      <c r="E304" s="58"/>
      <c r="F304" s="94">
        <f>F305</f>
        <v>3850</v>
      </c>
      <c r="G304" s="94">
        <f>G305</f>
        <v>3828.7</v>
      </c>
    </row>
    <row r="305" spans="1:7" ht="45" x14ac:dyDescent="0.25">
      <c r="A305" s="52" t="s">
        <v>242</v>
      </c>
      <c r="B305" s="53" t="s">
        <v>199</v>
      </c>
      <c r="C305" s="53" t="s">
        <v>67</v>
      </c>
      <c r="D305" s="53" t="s">
        <v>351</v>
      </c>
      <c r="E305" s="58">
        <v>600</v>
      </c>
      <c r="F305" s="94">
        <v>3850</v>
      </c>
      <c r="G305" s="94">
        <v>3828.7</v>
      </c>
    </row>
    <row r="306" spans="1:7" ht="90" x14ac:dyDescent="0.25">
      <c r="A306" s="52" t="s">
        <v>804</v>
      </c>
      <c r="B306" s="53" t="s">
        <v>199</v>
      </c>
      <c r="C306" s="53" t="s">
        <v>67</v>
      </c>
      <c r="D306" s="53" t="s">
        <v>352</v>
      </c>
      <c r="E306" s="58"/>
      <c r="F306" s="94">
        <f>F307</f>
        <v>7.2</v>
      </c>
      <c r="G306" s="94">
        <v>0</v>
      </c>
    </row>
    <row r="307" spans="1:7" x14ac:dyDescent="0.25">
      <c r="A307" s="55" t="s">
        <v>189</v>
      </c>
      <c r="B307" s="53" t="s">
        <v>199</v>
      </c>
      <c r="C307" s="53" t="s">
        <v>67</v>
      </c>
      <c r="D307" s="53" t="s">
        <v>352</v>
      </c>
      <c r="E307" s="58">
        <v>800</v>
      </c>
      <c r="F307" s="94">
        <v>7.2</v>
      </c>
      <c r="G307" s="94">
        <v>0</v>
      </c>
    </row>
    <row r="308" spans="1:7" ht="30" x14ac:dyDescent="0.25">
      <c r="A308" s="55" t="s">
        <v>1040</v>
      </c>
      <c r="B308" s="53" t="s">
        <v>199</v>
      </c>
      <c r="C308" s="53" t="s">
        <v>67</v>
      </c>
      <c r="D308" s="53" t="s">
        <v>805</v>
      </c>
      <c r="E308" s="58"/>
      <c r="F308" s="94">
        <f>F309</f>
        <v>300</v>
      </c>
      <c r="G308" s="94">
        <f>G309</f>
        <v>300</v>
      </c>
    </row>
    <row r="309" spans="1:7" ht="30" x14ac:dyDescent="0.25">
      <c r="A309" s="52" t="s">
        <v>188</v>
      </c>
      <c r="B309" s="53" t="s">
        <v>199</v>
      </c>
      <c r="C309" s="53" t="s">
        <v>67</v>
      </c>
      <c r="D309" s="53" t="s">
        <v>805</v>
      </c>
      <c r="E309" s="58">
        <v>300</v>
      </c>
      <c r="F309" s="94">
        <v>300</v>
      </c>
      <c r="G309" s="94">
        <v>300</v>
      </c>
    </row>
    <row r="310" spans="1:7" x14ac:dyDescent="0.25">
      <c r="A310" s="61" t="s">
        <v>503</v>
      </c>
      <c r="B310" s="62" t="s">
        <v>199</v>
      </c>
      <c r="C310" s="62" t="s">
        <v>69</v>
      </c>
      <c r="D310" s="62"/>
      <c r="E310" s="62"/>
      <c r="F310" s="94">
        <f t="shared" ref="F310:G313" si="12">F311</f>
        <v>1004.9</v>
      </c>
      <c r="G310" s="94">
        <f t="shared" si="12"/>
        <v>563.4</v>
      </c>
    </row>
    <row r="311" spans="1:7" ht="45" x14ac:dyDescent="0.25">
      <c r="A311" s="61" t="s">
        <v>806</v>
      </c>
      <c r="B311" s="62" t="s">
        <v>199</v>
      </c>
      <c r="C311" s="62" t="s">
        <v>69</v>
      </c>
      <c r="D311" s="62" t="s">
        <v>391</v>
      </c>
      <c r="E311" s="62"/>
      <c r="F311" s="94">
        <f t="shared" si="12"/>
        <v>1004.9</v>
      </c>
      <c r="G311" s="94">
        <f t="shared" si="12"/>
        <v>563.4</v>
      </c>
    </row>
    <row r="312" spans="1:7" ht="75" x14ac:dyDescent="0.25">
      <c r="A312" s="52" t="s">
        <v>807</v>
      </c>
      <c r="B312" s="62" t="s">
        <v>199</v>
      </c>
      <c r="C312" s="62" t="s">
        <v>69</v>
      </c>
      <c r="D312" s="53" t="s">
        <v>808</v>
      </c>
      <c r="E312" s="62"/>
      <c r="F312" s="94">
        <f t="shared" si="12"/>
        <v>1004.9</v>
      </c>
      <c r="G312" s="94">
        <f t="shared" si="12"/>
        <v>563.4</v>
      </c>
    </row>
    <row r="313" spans="1:7" ht="75" x14ac:dyDescent="0.25">
      <c r="A313" s="55" t="s">
        <v>809</v>
      </c>
      <c r="B313" s="62" t="s">
        <v>199</v>
      </c>
      <c r="C313" s="62" t="s">
        <v>69</v>
      </c>
      <c r="D313" s="53" t="s">
        <v>810</v>
      </c>
      <c r="E313" s="62"/>
      <c r="F313" s="94">
        <f t="shared" si="12"/>
        <v>1004.9</v>
      </c>
      <c r="G313" s="94">
        <f t="shared" si="12"/>
        <v>563.4</v>
      </c>
    </row>
    <row r="314" spans="1:7" ht="120" x14ac:dyDescent="0.25">
      <c r="A314" s="133" t="s">
        <v>811</v>
      </c>
      <c r="B314" s="53" t="s">
        <v>199</v>
      </c>
      <c r="C314" s="53" t="s">
        <v>69</v>
      </c>
      <c r="D314" s="144" t="s">
        <v>812</v>
      </c>
      <c r="E314" s="58"/>
      <c r="F314" s="94">
        <f>F315+F316</f>
        <v>1004.9</v>
      </c>
      <c r="G314" s="94">
        <f>G315+G316</f>
        <v>563.4</v>
      </c>
    </row>
    <row r="315" spans="1:7" ht="45" x14ac:dyDescent="0.25">
      <c r="A315" s="52" t="s">
        <v>187</v>
      </c>
      <c r="B315" s="53" t="s">
        <v>199</v>
      </c>
      <c r="C315" s="53" t="s">
        <v>69</v>
      </c>
      <c r="D315" s="144" t="s">
        <v>812</v>
      </c>
      <c r="E315" s="58">
        <v>200</v>
      </c>
      <c r="F315" s="94">
        <v>0</v>
      </c>
      <c r="G315" s="94">
        <v>0</v>
      </c>
    </row>
    <row r="316" spans="1:7" ht="30" x14ac:dyDescent="0.25">
      <c r="A316" s="52" t="s">
        <v>188</v>
      </c>
      <c r="B316" s="53" t="s">
        <v>199</v>
      </c>
      <c r="C316" s="53" t="s">
        <v>69</v>
      </c>
      <c r="D316" s="144" t="s">
        <v>812</v>
      </c>
      <c r="E316" s="58">
        <v>300</v>
      </c>
      <c r="F316" s="94">
        <v>1004.9</v>
      </c>
      <c r="G316" s="94">
        <v>563.4</v>
      </c>
    </row>
    <row r="317" spans="1:7" x14ac:dyDescent="0.25">
      <c r="A317" s="52" t="s">
        <v>353</v>
      </c>
      <c r="B317" s="53" t="s">
        <v>199</v>
      </c>
      <c r="C317" s="53" t="s">
        <v>71</v>
      </c>
      <c r="D317" s="53"/>
      <c r="E317" s="58"/>
      <c r="F317" s="94">
        <f>F318+F328</f>
        <v>66388.000000000015</v>
      </c>
      <c r="G317" s="94">
        <f>G318+G328</f>
        <v>66323.3</v>
      </c>
    </row>
    <row r="318" spans="1:7" x14ac:dyDescent="0.25">
      <c r="A318" s="52" t="s">
        <v>74</v>
      </c>
      <c r="B318" s="53" t="s">
        <v>199</v>
      </c>
      <c r="C318" s="53" t="s">
        <v>73</v>
      </c>
      <c r="D318" s="53"/>
      <c r="E318" s="58"/>
      <c r="F318" s="94">
        <f>F319</f>
        <v>48941.400000000009</v>
      </c>
      <c r="G318" s="94">
        <f>G319</f>
        <v>48919.600000000006</v>
      </c>
    </row>
    <row r="319" spans="1:7" ht="45" x14ac:dyDescent="0.25">
      <c r="A319" s="52" t="s">
        <v>813</v>
      </c>
      <c r="B319" s="53" t="s">
        <v>199</v>
      </c>
      <c r="C319" s="53" t="s">
        <v>73</v>
      </c>
      <c r="D319" s="53" t="s">
        <v>354</v>
      </c>
      <c r="E319" s="58"/>
      <c r="F319" s="94">
        <f>F320+F325</f>
        <v>48941.400000000009</v>
      </c>
      <c r="G319" s="94">
        <f>G320+G325</f>
        <v>48919.600000000006</v>
      </c>
    </row>
    <row r="320" spans="1:7" ht="60" x14ac:dyDescent="0.25">
      <c r="A320" s="52" t="s">
        <v>355</v>
      </c>
      <c r="B320" s="53" t="s">
        <v>199</v>
      </c>
      <c r="C320" s="53" t="s">
        <v>73</v>
      </c>
      <c r="D320" s="53" t="s">
        <v>356</v>
      </c>
      <c r="E320" s="58"/>
      <c r="F320" s="94">
        <f>F321+F323</f>
        <v>45887.600000000006</v>
      </c>
      <c r="G320" s="94">
        <f>G321+G323</f>
        <v>45865.8</v>
      </c>
    </row>
    <row r="321" spans="1:7" ht="60" x14ac:dyDescent="0.25">
      <c r="A321" s="52" t="s">
        <v>240</v>
      </c>
      <c r="B321" s="53" t="s">
        <v>199</v>
      </c>
      <c r="C321" s="53" t="s">
        <v>73</v>
      </c>
      <c r="D321" s="53" t="s">
        <v>357</v>
      </c>
      <c r="E321" s="58"/>
      <c r="F321" s="94">
        <f>F322</f>
        <v>28176.7</v>
      </c>
      <c r="G321" s="94">
        <f>G322</f>
        <v>28154.9</v>
      </c>
    </row>
    <row r="322" spans="1:7" ht="45" x14ac:dyDescent="0.25">
      <c r="A322" s="52" t="s">
        <v>242</v>
      </c>
      <c r="B322" s="53" t="s">
        <v>199</v>
      </c>
      <c r="C322" s="53" t="s">
        <v>73</v>
      </c>
      <c r="D322" s="53" t="s">
        <v>357</v>
      </c>
      <c r="E322" s="58">
        <v>600</v>
      </c>
      <c r="F322" s="94">
        <v>28176.7</v>
      </c>
      <c r="G322" s="94">
        <v>28154.9</v>
      </c>
    </row>
    <row r="323" spans="1:7" ht="30" x14ac:dyDescent="0.25">
      <c r="A323" s="52" t="s">
        <v>1041</v>
      </c>
      <c r="B323" s="53" t="s">
        <v>199</v>
      </c>
      <c r="C323" s="53" t="s">
        <v>73</v>
      </c>
      <c r="D323" s="53" t="s">
        <v>1042</v>
      </c>
      <c r="E323" s="58"/>
      <c r="F323" s="94">
        <f>F324</f>
        <v>17710.900000000001</v>
      </c>
      <c r="G323" s="94">
        <f>G324</f>
        <v>17710.900000000001</v>
      </c>
    </row>
    <row r="324" spans="1:7" ht="45" x14ac:dyDescent="0.25">
      <c r="A324" s="52" t="s">
        <v>242</v>
      </c>
      <c r="B324" s="53" t="s">
        <v>199</v>
      </c>
      <c r="C324" s="53" t="s">
        <v>73</v>
      </c>
      <c r="D324" s="53" t="s">
        <v>1042</v>
      </c>
      <c r="E324" s="58">
        <v>600</v>
      </c>
      <c r="F324" s="94">
        <v>17710.900000000001</v>
      </c>
      <c r="G324" s="94">
        <v>17710.900000000001</v>
      </c>
    </row>
    <row r="325" spans="1:7" ht="30" x14ac:dyDescent="0.25">
      <c r="A325" s="52" t="s">
        <v>1043</v>
      </c>
      <c r="B325" s="53" t="s">
        <v>199</v>
      </c>
      <c r="C325" s="53" t="s">
        <v>73</v>
      </c>
      <c r="D325" s="53" t="s">
        <v>1044</v>
      </c>
      <c r="E325" s="58"/>
      <c r="F325" s="94">
        <f>F326</f>
        <v>3053.8</v>
      </c>
      <c r="G325" s="94">
        <f>G326</f>
        <v>3053.8</v>
      </c>
    </row>
    <row r="326" spans="1:7" ht="45" x14ac:dyDescent="0.25">
      <c r="A326" s="52" t="s">
        <v>1045</v>
      </c>
      <c r="B326" s="53" t="s">
        <v>199</v>
      </c>
      <c r="C326" s="53" t="s">
        <v>73</v>
      </c>
      <c r="D326" s="53" t="s">
        <v>1046</v>
      </c>
      <c r="E326" s="58"/>
      <c r="F326" s="94">
        <f>F327</f>
        <v>3053.8</v>
      </c>
      <c r="G326" s="94">
        <f>G327</f>
        <v>3053.8</v>
      </c>
    </row>
    <row r="327" spans="1:7" ht="45" x14ac:dyDescent="0.25">
      <c r="A327" s="52" t="s">
        <v>242</v>
      </c>
      <c r="B327" s="53" t="s">
        <v>199</v>
      </c>
      <c r="C327" s="53" t="s">
        <v>73</v>
      </c>
      <c r="D327" s="53" t="s">
        <v>1046</v>
      </c>
      <c r="E327" s="58">
        <v>600</v>
      </c>
      <c r="F327" s="94">
        <v>3053.8</v>
      </c>
      <c r="G327" s="94">
        <v>3053.8</v>
      </c>
    </row>
    <row r="328" spans="1:7" x14ac:dyDescent="0.25">
      <c r="A328" s="52" t="s">
        <v>76</v>
      </c>
      <c r="B328" s="53" t="s">
        <v>199</v>
      </c>
      <c r="C328" s="53" t="s">
        <v>75</v>
      </c>
      <c r="D328" s="53"/>
      <c r="E328" s="58"/>
      <c r="F328" s="94">
        <f>F329</f>
        <v>17446.600000000002</v>
      </c>
      <c r="G328" s="94">
        <f>G329</f>
        <v>17403.7</v>
      </c>
    </row>
    <row r="329" spans="1:7" ht="45" x14ac:dyDescent="0.25">
      <c r="A329" s="52" t="s">
        <v>815</v>
      </c>
      <c r="B329" s="53" t="s">
        <v>199</v>
      </c>
      <c r="C329" s="53" t="s">
        <v>75</v>
      </c>
      <c r="D329" s="53" t="s">
        <v>354</v>
      </c>
      <c r="E329" s="58"/>
      <c r="F329" s="94">
        <f>F330+F333</f>
        <v>17446.600000000002</v>
      </c>
      <c r="G329" s="94">
        <f>G330+G333</f>
        <v>17403.7</v>
      </c>
    </row>
    <row r="330" spans="1:7" ht="60" x14ac:dyDescent="0.25">
      <c r="A330" s="52" t="s">
        <v>358</v>
      </c>
      <c r="B330" s="53" t="s">
        <v>199</v>
      </c>
      <c r="C330" s="53" t="s">
        <v>75</v>
      </c>
      <c r="D330" s="53" t="s">
        <v>359</v>
      </c>
      <c r="E330" s="58"/>
      <c r="F330" s="94">
        <f>F331</f>
        <v>1394.9</v>
      </c>
      <c r="G330" s="94">
        <f>G331</f>
        <v>1394.9</v>
      </c>
    </row>
    <row r="331" spans="1:7" ht="60" x14ac:dyDescent="0.25">
      <c r="A331" s="52" t="s">
        <v>360</v>
      </c>
      <c r="B331" s="53" t="s">
        <v>199</v>
      </c>
      <c r="C331" s="53" t="s">
        <v>75</v>
      </c>
      <c r="D331" s="53" t="s">
        <v>361</v>
      </c>
      <c r="E331" s="58"/>
      <c r="F331" s="94">
        <f>F332</f>
        <v>1394.9</v>
      </c>
      <c r="G331" s="94">
        <f>G332</f>
        <v>1394.9</v>
      </c>
    </row>
    <row r="332" spans="1:7" ht="45" x14ac:dyDescent="0.25">
      <c r="A332" s="52" t="s">
        <v>187</v>
      </c>
      <c r="B332" s="53" t="s">
        <v>199</v>
      </c>
      <c r="C332" s="53" t="s">
        <v>75</v>
      </c>
      <c r="D332" s="53" t="s">
        <v>361</v>
      </c>
      <c r="E332" s="58">
        <v>200</v>
      </c>
      <c r="F332" s="94">
        <v>1394.9</v>
      </c>
      <c r="G332" s="94">
        <v>1394.9</v>
      </c>
    </row>
    <row r="333" spans="1:7" ht="45" x14ac:dyDescent="0.25">
      <c r="A333" s="55" t="s">
        <v>362</v>
      </c>
      <c r="B333" s="53" t="s">
        <v>199</v>
      </c>
      <c r="C333" s="53" t="s">
        <v>75</v>
      </c>
      <c r="D333" s="53" t="s">
        <v>363</v>
      </c>
      <c r="E333" s="58"/>
      <c r="F333" s="94">
        <f>F334+F337+F339+F342</f>
        <v>16051.7</v>
      </c>
      <c r="G333" s="94">
        <f>G334+G337+G339+G342</f>
        <v>16008.8</v>
      </c>
    </row>
    <row r="334" spans="1:7" ht="45" x14ac:dyDescent="0.25">
      <c r="A334" s="52" t="s">
        <v>364</v>
      </c>
      <c r="B334" s="53" t="s">
        <v>199</v>
      </c>
      <c r="C334" s="53" t="s">
        <v>75</v>
      </c>
      <c r="D334" s="53" t="s">
        <v>365</v>
      </c>
      <c r="E334" s="58"/>
      <c r="F334" s="94">
        <f>F335+F336</f>
        <v>7824.9000000000005</v>
      </c>
      <c r="G334" s="94">
        <f>G335+G336</f>
        <v>7782</v>
      </c>
    </row>
    <row r="335" spans="1:7" ht="90" x14ac:dyDescent="0.25">
      <c r="A335" s="52" t="s">
        <v>180</v>
      </c>
      <c r="B335" s="53" t="s">
        <v>199</v>
      </c>
      <c r="C335" s="53" t="s">
        <v>75</v>
      </c>
      <c r="D335" s="53" t="s">
        <v>365</v>
      </c>
      <c r="E335" s="58">
        <v>100</v>
      </c>
      <c r="F335" s="94">
        <v>2894.8</v>
      </c>
      <c r="G335" s="94">
        <v>2852.7</v>
      </c>
    </row>
    <row r="336" spans="1:7" ht="45" x14ac:dyDescent="0.25">
      <c r="A336" s="52" t="s">
        <v>187</v>
      </c>
      <c r="B336" s="53" t="s">
        <v>199</v>
      </c>
      <c r="C336" s="53" t="s">
        <v>75</v>
      </c>
      <c r="D336" s="53" t="s">
        <v>365</v>
      </c>
      <c r="E336" s="58">
        <v>200</v>
      </c>
      <c r="F336" s="94">
        <v>4930.1000000000004</v>
      </c>
      <c r="G336" s="94">
        <v>4929.3</v>
      </c>
    </row>
    <row r="337" spans="1:7" ht="60" x14ac:dyDescent="0.25">
      <c r="A337" s="64" t="s">
        <v>366</v>
      </c>
      <c r="B337" s="53" t="s">
        <v>199</v>
      </c>
      <c r="C337" s="53" t="s">
        <v>75</v>
      </c>
      <c r="D337" s="53" t="s">
        <v>367</v>
      </c>
      <c r="E337" s="58"/>
      <c r="F337" s="94">
        <f>F338</f>
        <v>1553.5</v>
      </c>
      <c r="G337" s="94">
        <f>G338</f>
        <v>1553.5</v>
      </c>
    </row>
    <row r="338" spans="1:7" ht="45" x14ac:dyDescent="0.25">
      <c r="A338" s="52" t="s">
        <v>187</v>
      </c>
      <c r="B338" s="53" t="s">
        <v>199</v>
      </c>
      <c r="C338" s="53" t="s">
        <v>75</v>
      </c>
      <c r="D338" s="53" t="s">
        <v>367</v>
      </c>
      <c r="E338" s="57">
        <v>200</v>
      </c>
      <c r="F338" s="94">
        <v>1553.5</v>
      </c>
      <c r="G338" s="94">
        <v>1553.5</v>
      </c>
    </row>
    <row r="339" spans="1:7" ht="30" x14ac:dyDescent="0.25">
      <c r="A339" s="64" t="s">
        <v>368</v>
      </c>
      <c r="B339" s="53" t="s">
        <v>199</v>
      </c>
      <c r="C339" s="53" t="s">
        <v>75</v>
      </c>
      <c r="D339" s="53" t="s">
        <v>369</v>
      </c>
      <c r="E339" s="57"/>
      <c r="F339" s="94">
        <f>F340+F341</f>
        <v>6118.3</v>
      </c>
      <c r="G339" s="94">
        <f>G340+G341</f>
        <v>6118.3</v>
      </c>
    </row>
    <row r="340" spans="1:7" ht="30" x14ac:dyDescent="0.25">
      <c r="A340" s="52" t="s">
        <v>188</v>
      </c>
      <c r="B340" s="53" t="s">
        <v>199</v>
      </c>
      <c r="C340" s="53" t="s">
        <v>75</v>
      </c>
      <c r="D340" s="53" t="s">
        <v>369</v>
      </c>
      <c r="E340" s="57">
        <v>300</v>
      </c>
      <c r="F340" s="94">
        <v>798.5</v>
      </c>
      <c r="G340" s="94">
        <v>798.5</v>
      </c>
    </row>
    <row r="341" spans="1:7" ht="45" x14ac:dyDescent="0.25">
      <c r="A341" s="52" t="s">
        <v>242</v>
      </c>
      <c r="B341" s="53" t="s">
        <v>199</v>
      </c>
      <c r="C341" s="53" t="s">
        <v>75</v>
      </c>
      <c r="D341" s="53" t="s">
        <v>369</v>
      </c>
      <c r="E341" s="57">
        <v>600</v>
      </c>
      <c r="F341" s="94">
        <v>5319.8</v>
      </c>
      <c r="G341" s="94">
        <v>5319.8</v>
      </c>
    </row>
    <row r="342" spans="1:7" ht="60" x14ac:dyDescent="0.25">
      <c r="A342" s="52" t="s">
        <v>370</v>
      </c>
      <c r="B342" s="53" t="s">
        <v>199</v>
      </c>
      <c r="C342" s="53" t="s">
        <v>75</v>
      </c>
      <c r="D342" s="53" t="s">
        <v>371</v>
      </c>
      <c r="E342" s="58"/>
      <c r="F342" s="94">
        <f>F343+F344</f>
        <v>555</v>
      </c>
      <c r="G342" s="94">
        <f>G343+G344</f>
        <v>555</v>
      </c>
    </row>
    <row r="343" spans="1:7" ht="45" x14ac:dyDescent="0.25">
      <c r="A343" s="52" t="s">
        <v>187</v>
      </c>
      <c r="B343" s="53" t="s">
        <v>199</v>
      </c>
      <c r="C343" s="53" t="s">
        <v>75</v>
      </c>
      <c r="D343" s="53" t="s">
        <v>371</v>
      </c>
      <c r="E343" s="58">
        <v>200</v>
      </c>
      <c r="F343" s="94">
        <v>404.99999999999994</v>
      </c>
      <c r="G343" s="94">
        <v>404.99999999999994</v>
      </c>
    </row>
    <row r="344" spans="1:7" ht="45" x14ac:dyDescent="0.25">
      <c r="A344" s="52" t="s">
        <v>242</v>
      </c>
      <c r="B344" s="53" t="s">
        <v>199</v>
      </c>
      <c r="C344" s="53" t="s">
        <v>75</v>
      </c>
      <c r="D344" s="53" t="s">
        <v>371</v>
      </c>
      <c r="E344" s="58">
        <v>600</v>
      </c>
      <c r="F344" s="94">
        <v>150</v>
      </c>
      <c r="G344" s="94">
        <v>150</v>
      </c>
    </row>
    <row r="345" spans="1:7" x14ac:dyDescent="0.25">
      <c r="A345" s="64" t="s">
        <v>372</v>
      </c>
      <c r="B345" s="62" t="s">
        <v>199</v>
      </c>
      <c r="C345" s="62" t="s">
        <v>77</v>
      </c>
      <c r="D345" s="62"/>
      <c r="E345" s="57"/>
      <c r="F345" s="94">
        <f t="shared" ref="F345:G348" si="13">F346</f>
        <v>30689.9</v>
      </c>
      <c r="G345" s="94">
        <f t="shared" si="13"/>
        <v>30689.9</v>
      </c>
    </row>
    <row r="346" spans="1:7" x14ac:dyDescent="0.25">
      <c r="A346" s="61" t="s">
        <v>80</v>
      </c>
      <c r="B346" s="62" t="s">
        <v>199</v>
      </c>
      <c r="C346" s="62" t="s">
        <v>79</v>
      </c>
      <c r="D346" s="62"/>
      <c r="E346" s="57"/>
      <c r="F346" s="94">
        <f t="shared" si="13"/>
        <v>30689.9</v>
      </c>
      <c r="G346" s="94">
        <f t="shared" si="13"/>
        <v>30689.9</v>
      </c>
    </row>
    <row r="347" spans="1:7" x14ac:dyDescent="0.25">
      <c r="A347" s="64" t="s">
        <v>176</v>
      </c>
      <c r="B347" s="62" t="s">
        <v>199</v>
      </c>
      <c r="C347" s="62" t="s">
        <v>79</v>
      </c>
      <c r="D347" s="62" t="s">
        <v>177</v>
      </c>
      <c r="E347" s="57"/>
      <c r="F347" s="94">
        <f t="shared" si="13"/>
        <v>30689.9</v>
      </c>
      <c r="G347" s="94">
        <f t="shared" si="13"/>
        <v>30689.9</v>
      </c>
    </row>
    <row r="348" spans="1:7" ht="60" x14ac:dyDescent="0.25">
      <c r="A348" s="64" t="s">
        <v>240</v>
      </c>
      <c r="B348" s="62" t="s">
        <v>199</v>
      </c>
      <c r="C348" s="62" t="s">
        <v>79</v>
      </c>
      <c r="D348" s="62" t="s">
        <v>218</v>
      </c>
      <c r="E348" s="57"/>
      <c r="F348" s="94">
        <f t="shared" si="13"/>
        <v>30689.9</v>
      </c>
      <c r="G348" s="94">
        <f t="shared" si="13"/>
        <v>30689.9</v>
      </c>
    </row>
    <row r="349" spans="1:7" ht="45" x14ac:dyDescent="0.25">
      <c r="A349" s="64" t="s">
        <v>242</v>
      </c>
      <c r="B349" s="62" t="s">
        <v>199</v>
      </c>
      <c r="C349" s="62" t="s">
        <v>79</v>
      </c>
      <c r="D349" s="62" t="s">
        <v>218</v>
      </c>
      <c r="E349" s="57">
        <v>600</v>
      </c>
      <c r="F349" s="94">
        <v>30689.9</v>
      </c>
      <c r="G349" s="94">
        <v>30689.9</v>
      </c>
    </row>
    <row r="350" spans="1:7" ht="30" x14ac:dyDescent="0.25">
      <c r="A350" s="52" t="s">
        <v>978</v>
      </c>
      <c r="B350" s="53" t="s">
        <v>199</v>
      </c>
      <c r="C350" s="53" t="s">
        <v>81</v>
      </c>
      <c r="D350" s="53"/>
      <c r="E350" s="58"/>
      <c r="F350" s="94">
        <f t="shared" ref="F350:G353" si="14">F351</f>
        <v>67093.900000000009</v>
      </c>
      <c r="G350" s="94">
        <f t="shared" si="14"/>
        <v>67019.399999999994</v>
      </c>
    </row>
    <row r="351" spans="1:7" ht="30" x14ac:dyDescent="0.25">
      <c r="A351" s="52" t="s">
        <v>1047</v>
      </c>
      <c r="B351" s="53" t="s">
        <v>199</v>
      </c>
      <c r="C351" s="53" t="s">
        <v>82</v>
      </c>
      <c r="D351" s="53"/>
      <c r="E351" s="58"/>
      <c r="F351" s="94">
        <f t="shared" si="14"/>
        <v>67093.900000000009</v>
      </c>
      <c r="G351" s="94">
        <f t="shared" si="14"/>
        <v>67019.399999999994</v>
      </c>
    </row>
    <row r="352" spans="1:7" x14ac:dyDescent="0.25">
      <c r="A352" s="52" t="s">
        <v>176</v>
      </c>
      <c r="B352" s="53" t="s">
        <v>199</v>
      </c>
      <c r="C352" s="53" t="s">
        <v>82</v>
      </c>
      <c r="D352" s="53" t="s">
        <v>177</v>
      </c>
      <c r="E352" s="58"/>
      <c r="F352" s="94">
        <f t="shared" si="14"/>
        <v>67093.900000000009</v>
      </c>
      <c r="G352" s="94">
        <f t="shared" si="14"/>
        <v>67019.399999999994</v>
      </c>
    </row>
    <row r="353" spans="1:7" ht="30" x14ac:dyDescent="0.25">
      <c r="A353" s="52" t="s">
        <v>373</v>
      </c>
      <c r="B353" s="53" t="s">
        <v>199</v>
      </c>
      <c r="C353" s="53" t="s">
        <v>82</v>
      </c>
      <c r="D353" s="53" t="s">
        <v>374</v>
      </c>
      <c r="E353" s="58"/>
      <c r="F353" s="94">
        <f t="shared" si="14"/>
        <v>67093.900000000009</v>
      </c>
      <c r="G353" s="94">
        <f t="shared" si="14"/>
        <v>67019.399999999994</v>
      </c>
    </row>
    <row r="354" spans="1:7" ht="30" x14ac:dyDescent="0.25">
      <c r="A354" s="52" t="s">
        <v>375</v>
      </c>
      <c r="B354" s="53" t="s">
        <v>199</v>
      </c>
      <c r="C354" s="53" t="s">
        <v>82</v>
      </c>
      <c r="D354" s="53" t="s">
        <v>374</v>
      </c>
      <c r="E354" s="58">
        <v>700</v>
      </c>
      <c r="F354" s="94">
        <v>67093.900000000009</v>
      </c>
      <c r="G354" s="94">
        <v>67019.399999999994</v>
      </c>
    </row>
    <row r="355" spans="1:7" x14ac:dyDescent="0.25">
      <c r="A355" s="52"/>
      <c r="B355" s="53"/>
      <c r="C355" s="53" t="s">
        <v>197</v>
      </c>
      <c r="D355" s="53"/>
      <c r="E355" s="58"/>
      <c r="F355" s="94"/>
      <c r="G355" s="94"/>
    </row>
    <row r="356" spans="1:7" ht="43.5" x14ac:dyDescent="0.25">
      <c r="A356" s="50" t="s">
        <v>376</v>
      </c>
      <c r="B356" s="51" t="s">
        <v>377</v>
      </c>
      <c r="C356" s="53" t="s">
        <v>197</v>
      </c>
      <c r="D356" s="51"/>
      <c r="E356" s="58"/>
      <c r="F356" s="92">
        <f>F357</f>
        <v>65921.5</v>
      </c>
      <c r="G356" s="92">
        <f>G357</f>
        <v>49558.69999999999</v>
      </c>
    </row>
    <row r="357" spans="1:7" x14ac:dyDescent="0.25">
      <c r="A357" s="52" t="s">
        <v>3</v>
      </c>
      <c r="B357" s="53" t="s">
        <v>377</v>
      </c>
      <c r="C357" s="53" t="s">
        <v>2</v>
      </c>
      <c r="D357" s="53"/>
      <c r="E357" s="58"/>
      <c r="F357" s="94">
        <f>F358+F365+F369</f>
        <v>65921.5</v>
      </c>
      <c r="G357" s="94">
        <f>G358+G365+G369</f>
        <v>49558.69999999999</v>
      </c>
    </row>
    <row r="358" spans="1:7" ht="60" x14ac:dyDescent="0.25">
      <c r="A358" s="52" t="s">
        <v>378</v>
      </c>
      <c r="B358" s="53" t="s">
        <v>377</v>
      </c>
      <c r="C358" s="53" t="s">
        <v>12</v>
      </c>
      <c r="D358" s="53"/>
      <c r="E358" s="58"/>
      <c r="F358" s="94">
        <f>F359</f>
        <v>49609.7</v>
      </c>
      <c r="G358" s="94">
        <f>G359</f>
        <v>49324.499999999993</v>
      </c>
    </row>
    <row r="359" spans="1:7" x14ac:dyDescent="0.25">
      <c r="A359" s="52" t="s">
        <v>176</v>
      </c>
      <c r="B359" s="53" t="s">
        <v>377</v>
      </c>
      <c r="C359" s="53" t="s">
        <v>12</v>
      </c>
      <c r="D359" s="53" t="s">
        <v>177</v>
      </c>
      <c r="E359" s="58"/>
      <c r="F359" s="94">
        <f>F360</f>
        <v>49609.7</v>
      </c>
      <c r="G359" s="94">
        <f>G360</f>
        <v>49324.499999999993</v>
      </c>
    </row>
    <row r="360" spans="1:7" ht="60" x14ac:dyDescent="0.25">
      <c r="A360" s="55" t="s">
        <v>205</v>
      </c>
      <c r="B360" s="53" t="s">
        <v>377</v>
      </c>
      <c r="C360" s="53" t="s">
        <v>12</v>
      </c>
      <c r="D360" s="53" t="s">
        <v>206</v>
      </c>
      <c r="E360" s="58"/>
      <c r="F360" s="94">
        <f>F361+F362+F363+F364</f>
        <v>49609.7</v>
      </c>
      <c r="G360" s="94">
        <f>G361+G362+G363+G364</f>
        <v>49324.499999999993</v>
      </c>
    </row>
    <row r="361" spans="1:7" ht="90" x14ac:dyDescent="0.25">
      <c r="A361" s="52" t="s">
        <v>180</v>
      </c>
      <c r="B361" s="53" t="s">
        <v>377</v>
      </c>
      <c r="C361" s="53" t="s">
        <v>12</v>
      </c>
      <c r="D361" s="53" t="s">
        <v>206</v>
      </c>
      <c r="E361" s="58">
        <v>100</v>
      </c>
      <c r="F361" s="94">
        <v>45497.2</v>
      </c>
      <c r="G361" s="94">
        <v>45247.7</v>
      </c>
    </row>
    <row r="362" spans="1:7" ht="45" x14ac:dyDescent="0.25">
      <c r="A362" s="52" t="s">
        <v>187</v>
      </c>
      <c r="B362" s="53" t="s">
        <v>377</v>
      </c>
      <c r="C362" s="53" t="s">
        <v>12</v>
      </c>
      <c r="D362" s="53" t="s">
        <v>206</v>
      </c>
      <c r="E362" s="58">
        <v>200</v>
      </c>
      <c r="F362" s="94">
        <v>3371.6999999999994</v>
      </c>
      <c r="G362" s="94">
        <v>3359.6</v>
      </c>
    </row>
    <row r="363" spans="1:7" ht="30" x14ac:dyDescent="0.25">
      <c r="A363" s="52" t="s">
        <v>188</v>
      </c>
      <c r="B363" s="53" t="s">
        <v>377</v>
      </c>
      <c r="C363" s="53" t="s">
        <v>12</v>
      </c>
      <c r="D363" s="53" t="s">
        <v>206</v>
      </c>
      <c r="E363" s="58">
        <v>300</v>
      </c>
      <c r="F363" s="94">
        <v>694.8</v>
      </c>
      <c r="G363" s="94">
        <v>672.2</v>
      </c>
    </row>
    <row r="364" spans="1:7" x14ac:dyDescent="0.25">
      <c r="A364" s="55" t="s">
        <v>189</v>
      </c>
      <c r="B364" s="53" t="s">
        <v>377</v>
      </c>
      <c r="C364" s="53" t="s">
        <v>12</v>
      </c>
      <c r="D364" s="53" t="s">
        <v>206</v>
      </c>
      <c r="E364" s="58">
        <v>800</v>
      </c>
      <c r="F364" s="94">
        <v>46</v>
      </c>
      <c r="G364" s="94">
        <v>45</v>
      </c>
    </row>
    <row r="365" spans="1:7" x14ac:dyDescent="0.25">
      <c r="A365" s="52" t="s">
        <v>17</v>
      </c>
      <c r="B365" s="53" t="s">
        <v>377</v>
      </c>
      <c r="C365" s="53" t="s">
        <v>16</v>
      </c>
      <c r="D365" s="53"/>
      <c r="E365" s="58"/>
      <c r="F365" s="94">
        <f t="shared" ref="F365:G367" si="15">F366</f>
        <v>16077.6</v>
      </c>
      <c r="G365" s="94">
        <f t="shared" si="15"/>
        <v>0</v>
      </c>
    </row>
    <row r="366" spans="1:7" x14ac:dyDescent="0.25">
      <c r="A366" s="52" t="s">
        <v>176</v>
      </c>
      <c r="B366" s="67" t="s">
        <v>377</v>
      </c>
      <c r="C366" s="53" t="s">
        <v>16</v>
      </c>
      <c r="D366" s="53" t="s">
        <v>177</v>
      </c>
      <c r="E366" s="58"/>
      <c r="F366" s="94">
        <f t="shared" si="15"/>
        <v>16077.6</v>
      </c>
      <c r="G366" s="94">
        <f t="shared" si="15"/>
        <v>0</v>
      </c>
    </row>
    <row r="367" spans="1:7" ht="30" x14ac:dyDescent="0.25">
      <c r="A367" s="52" t="s">
        <v>215</v>
      </c>
      <c r="B367" s="53" t="s">
        <v>377</v>
      </c>
      <c r="C367" s="53" t="s">
        <v>16</v>
      </c>
      <c r="D367" s="53" t="s">
        <v>216</v>
      </c>
      <c r="E367" s="58"/>
      <c r="F367" s="94">
        <f t="shared" si="15"/>
        <v>16077.6</v>
      </c>
      <c r="G367" s="94">
        <f t="shared" si="15"/>
        <v>0</v>
      </c>
    </row>
    <row r="368" spans="1:7" x14ac:dyDescent="0.25">
      <c r="A368" s="55" t="s">
        <v>189</v>
      </c>
      <c r="B368" s="53" t="s">
        <v>377</v>
      </c>
      <c r="C368" s="53" t="s">
        <v>16</v>
      </c>
      <c r="D368" s="53" t="s">
        <v>216</v>
      </c>
      <c r="E368" s="58">
        <v>800</v>
      </c>
      <c r="F368" s="94">
        <v>16077.6</v>
      </c>
      <c r="G368" s="94">
        <v>0</v>
      </c>
    </row>
    <row r="369" spans="1:7" x14ac:dyDescent="0.25">
      <c r="A369" s="52" t="s">
        <v>19</v>
      </c>
      <c r="B369" s="53" t="s">
        <v>377</v>
      </c>
      <c r="C369" s="53" t="s">
        <v>18</v>
      </c>
      <c r="D369" s="53"/>
      <c r="E369" s="58"/>
      <c r="F369" s="94">
        <f t="shared" ref="F369:G371" si="16">F370</f>
        <v>234.2</v>
      </c>
      <c r="G369" s="94">
        <f t="shared" si="16"/>
        <v>234.2</v>
      </c>
    </row>
    <row r="370" spans="1:7" x14ac:dyDescent="0.25">
      <c r="A370" s="52" t="s">
        <v>176</v>
      </c>
      <c r="B370" s="53" t="s">
        <v>377</v>
      </c>
      <c r="C370" s="53" t="s">
        <v>18</v>
      </c>
      <c r="D370" s="53" t="s">
        <v>177</v>
      </c>
      <c r="E370" s="58"/>
      <c r="F370" s="94">
        <f t="shared" si="16"/>
        <v>234.2</v>
      </c>
      <c r="G370" s="94">
        <f t="shared" si="16"/>
        <v>234.2</v>
      </c>
    </row>
    <row r="371" spans="1:7" ht="75" x14ac:dyDescent="0.25">
      <c r="A371" s="52" t="s">
        <v>984</v>
      </c>
      <c r="B371" s="53" t="s">
        <v>377</v>
      </c>
      <c r="C371" s="53" t="s">
        <v>18</v>
      </c>
      <c r="D371" s="53" t="s">
        <v>219</v>
      </c>
      <c r="E371" s="58"/>
      <c r="F371" s="94">
        <f t="shared" si="16"/>
        <v>234.2</v>
      </c>
      <c r="G371" s="94">
        <f t="shared" si="16"/>
        <v>234.2</v>
      </c>
    </row>
    <row r="372" spans="1:7" x14ac:dyDescent="0.25">
      <c r="A372" s="55" t="s">
        <v>189</v>
      </c>
      <c r="B372" s="53" t="s">
        <v>377</v>
      </c>
      <c r="C372" s="53" t="s">
        <v>18</v>
      </c>
      <c r="D372" s="53" t="s">
        <v>219</v>
      </c>
      <c r="E372" s="58">
        <v>800</v>
      </c>
      <c r="F372" s="94">
        <v>234.2</v>
      </c>
      <c r="G372" s="94">
        <v>234.2</v>
      </c>
    </row>
    <row r="373" spans="1:7" x14ac:dyDescent="0.25">
      <c r="A373" s="55"/>
      <c r="B373" s="53"/>
      <c r="C373" s="53"/>
      <c r="D373" s="53"/>
      <c r="E373" s="58"/>
      <c r="F373" s="94"/>
      <c r="G373" s="94"/>
    </row>
    <row r="374" spans="1:7" ht="29.25" x14ac:dyDescent="0.25">
      <c r="A374" s="50" t="s">
        <v>379</v>
      </c>
      <c r="B374" s="51" t="s">
        <v>380</v>
      </c>
      <c r="C374" s="53" t="s">
        <v>197</v>
      </c>
      <c r="D374" s="51"/>
      <c r="E374" s="58"/>
      <c r="F374" s="92">
        <f>F375+F380+F425+F512</f>
        <v>1405793.7</v>
      </c>
      <c r="G374" s="92">
        <f>G375+G380+G425+G512</f>
        <v>1317649.3</v>
      </c>
    </row>
    <row r="375" spans="1:7" x14ac:dyDescent="0.25">
      <c r="A375" s="52" t="s">
        <v>3</v>
      </c>
      <c r="B375" s="53" t="s">
        <v>380</v>
      </c>
      <c r="C375" s="53" t="s">
        <v>2</v>
      </c>
      <c r="D375" s="53"/>
      <c r="E375" s="58"/>
      <c r="F375" s="94">
        <f t="shared" ref="F375:G378" si="17">F376</f>
        <v>2130.6</v>
      </c>
      <c r="G375" s="94">
        <f t="shared" si="17"/>
        <v>2130.6</v>
      </c>
    </row>
    <row r="376" spans="1:7" x14ac:dyDescent="0.25">
      <c r="A376" s="52" t="s">
        <v>19</v>
      </c>
      <c r="B376" s="53" t="s">
        <v>380</v>
      </c>
      <c r="C376" s="53" t="s">
        <v>18</v>
      </c>
      <c r="D376" s="53"/>
      <c r="E376" s="58"/>
      <c r="F376" s="94">
        <f t="shared" si="17"/>
        <v>2130.6</v>
      </c>
      <c r="G376" s="94">
        <f t="shared" si="17"/>
        <v>2130.6</v>
      </c>
    </row>
    <row r="377" spans="1:7" x14ac:dyDescent="0.25">
      <c r="A377" s="52" t="s">
        <v>176</v>
      </c>
      <c r="B377" s="53" t="s">
        <v>380</v>
      </c>
      <c r="C377" s="53" t="s">
        <v>18</v>
      </c>
      <c r="D377" s="53" t="s">
        <v>177</v>
      </c>
      <c r="E377" s="58"/>
      <c r="F377" s="94">
        <f t="shared" si="17"/>
        <v>2130.6</v>
      </c>
      <c r="G377" s="94">
        <f t="shared" si="17"/>
        <v>2130.6</v>
      </c>
    </row>
    <row r="378" spans="1:7" ht="75" x14ac:dyDescent="0.25">
      <c r="A378" s="52" t="s">
        <v>984</v>
      </c>
      <c r="B378" s="53" t="s">
        <v>380</v>
      </c>
      <c r="C378" s="53" t="s">
        <v>18</v>
      </c>
      <c r="D378" s="53" t="s">
        <v>219</v>
      </c>
      <c r="E378" s="58"/>
      <c r="F378" s="94">
        <f t="shared" si="17"/>
        <v>2130.6</v>
      </c>
      <c r="G378" s="94">
        <f t="shared" si="17"/>
        <v>2130.6</v>
      </c>
    </row>
    <row r="379" spans="1:7" x14ac:dyDescent="0.25">
      <c r="A379" s="52" t="s">
        <v>189</v>
      </c>
      <c r="B379" s="53" t="s">
        <v>380</v>
      </c>
      <c r="C379" s="53" t="s">
        <v>18</v>
      </c>
      <c r="D379" s="53" t="s">
        <v>219</v>
      </c>
      <c r="E379" s="58">
        <v>800</v>
      </c>
      <c r="F379" s="94">
        <v>2130.6</v>
      </c>
      <c r="G379" s="94">
        <v>2130.6</v>
      </c>
    </row>
    <row r="380" spans="1:7" x14ac:dyDescent="0.25">
      <c r="A380" s="61" t="s">
        <v>27</v>
      </c>
      <c r="B380" s="62" t="s">
        <v>380</v>
      </c>
      <c r="C380" s="62" t="s">
        <v>26</v>
      </c>
      <c r="D380" s="62"/>
      <c r="E380" s="57"/>
      <c r="F380" s="94">
        <f>F381+F396</f>
        <v>614535.9</v>
      </c>
      <c r="G380" s="94">
        <f>G381+G396</f>
        <v>597660.50000000012</v>
      </c>
    </row>
    <row r="381" spans="1:7" x14ac:dyDescent="0.25">
      <c r="A381" s="55" t="s">
        <v>29</v>
      </c>
      <c r="B381" s="62" t="s">
        <v>380</v>
      </c>
      <c r="C381" s="62" t="s">
        <v>28</v>
      </c>
      <c r="D381" s="62"/>
      <c r="E381" s="57"/>
      <c r="F381" s="94">
        <f>F382+F385</f>
        <v>14375.599999999997</v>
      </c>
      <c r="G381" s="94">
        <f>G382+G385</f>
        <v>11163.3</v>
      </c>
    </row>
    <row r="382" spans="1:7" x14ac:dyDescent="0.25">
      <c r="A382" s="52" t="s">
        <v>176</v>
      </c>
      <c r="B382" s="53" t="s">
        <v>380</v>
      </c>
      <c r="C382" s="62" t="s">
        <v>28</v>
      </c>
      <c r="D382" s="53" t="s">
        <v>177</v>
      </c>
      <c r="E382" s="57"/>
      <c r="F382" s="94">
        <f>F383</f>
        <v>219.7</v>
      </c>
      <c r="G382" s="94">
        <f>G383</f>
        <v>219.7</v>
      </c>
    </row>
    <row r="383" spans="1:7" ht="30" x14ac:dyDescent="0.25">
      <c r="A383" s="52" t="s">
        <v>215</v>
      </c>
      <c r="B383" s="53" t="s">
        <v>380</v>
      </c>
      <c r="C383" s="49" t="s">
        <v>28</v>
      </c>
      <c r="D383" s="53" t="s">
        <v>216</v>
      </c>
      <c r="E383" s="48"/>
      <c r="F383" s="94">
        <f>F384</f>
        <v>219.7</v>
      </c>
      <c r="G383" s="94">
        <f>G384</f>
        <v>219.7</v>
      </c>
    </row>
    <row r="384" spans="1:7" x14ac:dyDescent="0.25">
      <c r="A384" s="64" t="s">
        <v>189</v>
      </c>
      <c r="B384" s="53" t="s">
        <v>380</v>
      </c>
      <c r="C384" s="49" t="s">
        <v>28</v>
      </c>
      <c r="D384" s="53" t="s">
        <v>216</v>
      </c>
      <c r="E384" s="48">
        <v>800</v>
      </c>
      <c r="F384" s="94">
        <v>219.7</v>
      </c>
      <c r="G384" s="94">
        <v>219.7</v>
      </c>
    </row>
    <row r="385" spans="1:7" ht="60" x14ac:dyDescent="0.25">
      <c r="A385" s="52" t="s">
        <v>765</v>
      </c>
      <c r="B385" s="62" t="s">
        <v>380</v>
      </c>
      <c r="C385" s="62" t="s">
        <v>28</v>
      </c>
      <c r="D385" s="53" t="s">
        <v>229</v>
      </c>
      <c r="E385" s="57"/>
      <c r="F385" s="94">
        <f>F386</f>
        <v>14155.899999999996</v>
      </c>
      <c r="G385" s="94">
        <f>G386</f>
        <v>10943.599999999999</v>
      </c>
    </row>
    <row r="386" spans="1:7" ht="60" x14ac:dyDescent="0.25">
      <c r="A386" s="52" t="s">
        <v>230</v>
      </c>
      <c r="B386" s="62" t="s">
        <v>380</v>
      </c>
      <c r="C386" s="62" t="s">
        <v>28</v>
      </c>
      <c r="D386" s="53" t="s">
        <v>231</v>
      </c>
      <c r="E386" s="57"/>
      <c r="F386" s="94">
        <f>F387</f>
        <v>14155.899999999996</v>
      </c>
      <c r="G386" s="94">
        <f>G387</f>
        <v>10943.599999999999</v>
      </c>
    </row>
    <row r="387" spans="1:7" ht="60" x14ac:dyDescent="0.25">
      <c r="A387" s="61" t="s">
        <v>232</v>
      </c>
      <c r="B387" s="62" t="s">
        <v>380</v>
      </c>
      <c r="C387" s="62" t="s">
        <v>28</v>
      </c>
      <c r="D387" s="53" t="s">
        <v>233</v>
      </c>
      <c r="E387" s="57"/>
      <c r="F387" s="94">
        <f>F388+F390+F392+F394</f>
        <v>14155.899999999996</v>
      </c>
      <c r="G387" s="94">
        <f>G388+G390+G392+G394</f>
        <v>10943.599999999999</v>
      </c>
    </row>
    <row r="388" spans="1:7" ht="45" x14ac:dyDescent="0.25">
      <c r="A388" s="52" t="s">
        <v>1048</v>
      </c>
      <c r="B388" s="62" t="s">
        <v>380</v>
      </c>
      <c r="C388" s="62" t="s">
        <v>28</v>
      </c>
      <c r="D388" s="53" t="s">
        <v>381</v>
      </c>
      <c r="E388" s="57"/>
      <c r="F388" s="94">
        <f>F389</f>
        <v>597.4</v>
      </c>
      <c r="G388" s="94">
        <f>G389</f>
        <v>580</v>
      </c>
    </row>
    <row r="389" spans="1:7" ht="45" x14ac:dyDescent="0.25">
      <c r="A389" s="52" t="s">
        <v>187</v>
      </c>
      <c r="B389" s="62" t="s">
        <v>380</v>
      </c>
      <c r="C389" s="62" t="s">
        <v>28</v>
      </c>
      <c r="D389" s="53" t="s">
        <v>381</v>
      </c>
      <c r="E389" s="57">
        <v>200</v>
      </c>
      <c r="F389" s="94">
        <v>597.4</v>
      </c>
      <c r="G389" s="94">
        <v>580</v>
      </c>
    </row>
    <row r="390" spans="1:7" ht="60" x14ac:dyDescent="0.25">
      <c r="A390" s="64" t="s">
        <v>240</v>
      </c>
      <c r="B390" s="62" t="s">
        <v>380</v>
      </c>
      <c r="C390" s="62" t="s">
        <v>28</v>
      </c>
      <c r="D390" s="53" t="s">
        <v>1049</v>
      </c>
      <c r="E390" s="57"/>
      <c r="F390" s="94">
        <f>F391</f>
        <v>9585.0999999999985</v>
      </c>
      <c r="G390" s="94">
        <f>G391</f>
        <v>9044.2000000000007</v>
      </c>
    </row>
    <row r="391" spans="1:7" ht="45" x14ac:dyDescent="0.25">
      <c r="A391" s="64" t="s">
        <v>242</v>
      </c>
      <c r="B391" s="62" t="s">
        <v>380</v>
      </c>
      <c r="C391" s="62" t="s">
        <v>28</v>
      </c>
      <c r="D391" s="53" t="s">
        <v>1049</v>
      </c>
      <c r="E391" s="57">
        <v>600</v>
      </c>
      <c r="F391" s="94">
        <v>9585.0999999999985</v>
      </c>
      <c r="G391" s="94">
        <v>9044.2000000000007</v>
      </c>
    </row>
    <row r="392" spans="1:7" ht="30" x14ac:dyDescent="0.25">
      <c r="A392" s="52" t="s">
        <v>1050</v>
      </c>
      <c r="B392" s="62" t="s">
        <v>380</v>
      </c>
      <c r="C392" s="62" t="s">
        <v>28</v>
      </c>
      <c r="D392" s="53" t="s">
        <v>1051</v>
      </c>
      <c r="E392" s="57"/>
      <c r="F392" s="94">
        <f>F393</f>
        <v>215.99999999999818</v>
      </c>
      <c r="G392" s="94">
        <f>G393</f>
        <v>215.99999999999818</v>
      </c>
    </row>
    <row r="393" spans="1:7" ht="45" x14ac:dyDescent="0.25">
      <c r="A393" s="52" t="s">
        <v>187</v>
      </c>
      <c r="B393" s="62" t="s">
        <v>380</v>
      </c>
      <c r="C393" s="62" t="s">
        <v>28</v>
      </c>
      <c r="D393" s="53" t="s">
        <v>1051</v>
      </c>
      <c r="E393" s="57">
        <v>200</v>
      </c>
      <c r="F393" s="94">
        <v>215.99999999999818</v>
      </c>
      <c r="G393" s="94">
        <v>215.99999999999818</v>
      </c>
    </row>
    <row r="394" spans="1:7" ht="75" x14ac:dyDescent="0.25">
      <c r="A394" s="136" t="s">
        <v>1052</v>
      </c>
      <c r="B394" s="62" t="s">
        <v>380</v>
      </c>
      <c r="C394" s="62" t="s">
        <v>28</v>
      </c>
      <c r="D394" s="53" t="s">
        <v>382</v>
      </c>
      <c r="E394" s="57"/>
      <c r="F394" s="94">
        <f>F395</f>
        <v>3757.4</v>
      </c>
      <c r="G394" s="94">
        <f>G395</f>
        <v>1103.4000000000001</v>
      </c>
    </row>
    <row r="395" spans="1:7" ht="45" x14ac:dyDescent="0.25">
      <c r="A395" s="64" t="s">
        <v>242</v>
      </c>
      <c r="B395" s="62" t="s">
        <v>380</v>
      </c>
      <c r="C395" s="62" t="s">
        <v>28</v>
      </c>
      <c r="D395" s="53" t="s">
        <v>382</v>
      </c>
      <c r="E395" s="57">
        <v>600</v>
      </c>
      <c r="F395" s="94">
        <v>3757.4</v>
      </c>
      <c r="G395" s="94">
        <v>1103.4000000000001</v>
      </c>
    </row>
    <row r="396" spans="1:7" x14ac:dyDescent="0.25">
      <c r="A396" s="61" t="s">
        <v>251</v>
      </c>
      <c r="B396" s="62" t="s">
        <v>380</v>
      </c>
      <c r="C396" s="62" t="s">
        <v>34</v>
      </c>
      <c r="D396" s="62"/>
      <c r="E396" s="57"/>
      <c r="F396" s="94">
        <f>F397+F400+F420</f>
        <v>600160.30000000005</v>
      </c>
      <c r="G396" s="94">
        <f>G397+G400+G420</f>
        <v>586497.20000000007</v>
      </c>
    </row>
    <row r="397" spans="1:7" x14ac:dyDescent="0.25">
      <c r="A397" s="52" t="s">
        <v>176</v>
      </c>
      <c r="B397" s="53" t="s">
        <v>380</v>
      </c>
      <c r="C397" s="62" t="s">
        <v>34</v>
      </c>
      <c r="D397" s="53" t="s">
        <v>177</v>
      </c>
      <c r="E397" s="57"/>
      <c r="F397" s="94">
        <f>F398</f>
        <v>397.9</v>
      </c>
      <c r="G397" s="94">
        <f>G398</f>
        <v>397.9</v>
      </c>
    </row>
    <row r="398" spans="1:7" ht="30" x14ac:dyDescent="0.25">
      <c r="A398" s="52" t="s">
        <v>215</v>
      </c>
      <c r="B398" s="53" t="s">
        <v>380</v>
      </c>
      <c r="C398" s="49" t="s">
        <v>34</v>
      </c>
      <c r="D398" s="53" t="s">
        <v>216</v>
      </c>
      <c r="E398" s="48"/>
      <c r="F398" s="94">
        <f>F399</f>
        <v>397.9</v>
      </c>
      <c r="G398" s="94">
        <f>G399</f>
        <v>397.9</v>
      </c>
    </row>
    <row r="399" spans="1:7" x14ac:dyDescent="0.25">
      <c r="A399" s="64" t="s">
        <v>189</v>
      </c>
      <c r="B399" s="53" t="s">
        <v>380</v>
      </c>
      <c r="C399" s="49" t="s">
        <v>34</v>
      </c>
      <c r="D399" s="53" t="s">
        <v>216</v>
      </c>
      <c r="E399" s="48">
        <v>800</v>
      </c>
      <c r="F399" s="94">
        <v>397.9</v>
      </c>
      <c r="G399" s="94">
        <v>397.9</v>
      </c>
    </row>
    <row r="400" spans="1:7" ht="45" x14ac:dyDescent="0.25">
      <c r="A400" s="61" t="s">
        <v>769</v>
      </c>
      <c r="B400" s="62" t="s">
        <v>380</v>
      </c>
      <c r="C400" s="62" t="s">
        <v>34</v>
      </c>
      <c r="D400" s="62" t="s">
        <v>235</v>
      </c>
      <c r="E400" s="57"/>
      <c r="F400" s="94">
        <f>F401</f>
        <v>592255.70000000007</v>
      </c>
      <c r="G400" s="94">
        <f>G401</f>
        <v>578754.80000000005</v>
      </c>
    </row>
    <row r="401" spans="1:7" ht="60" x14ac:dyDescent="0.25">
      <c r="A401" s="61" t="s">
        <v>252</v>
      </c>
      <c r="B401" s="62" t="s">
        <v>380</v>
      </c>
      <c r="C401" s="62" t="s">
        <v>34</v>
      </c>
      <c r="D401" s="62" t="s">
        <v>253</v>
      </c>
      <c r="E401" s="57"/>
      <c r="F401" s="94">
        <f>F402</f>
        <v>592255.70000000007</v>
      </c>
      <c r="G401" s="94">
        <f>G402</f>
        <v>578754.80000000005</v>
      </c>
    </row>
    <row r="402" spans="1:7" ht="30" x14ac:dyDescent="0.25">
      <c r="A402" s="64" t="s">
        <v>254</v>
      </c>
      <c r="B402" s="62" t="s">
        <v>380</v>
      </c>
      <c r="C402" s="62" t="s">
        <v>34</v>
      </c>
      <c r="D402" s="62" t="s">
        <v>255</v>
      </c>
      <c r="E402" s="57"/>
      <c r="F402" s="94">
        <f>F403+F405+F407+F409+F411+F413+F416+F418</f>
        <v>592255.70000000007</v>
      </c>
      <c r="G402" s="94">
        <f>G403+G405+G407+G409+G411+G413+G416+G418</f>
        <v>578754.80000000005</v>
      </c>
    </row>
    <row r="403" spans="1:7" ht="90" x14ac:dyDescent="0.25">
      <c r="A403" s="141" t="s">
        <v>1053</v>
      </c>
      <c r="B403" s="62" t="s">
        <v>380</v>
      </c>
      <c r="C403" s="62" t="s">
        <v>34</v>
      </c>
      <c r="D403" s="145" t="s">
        <v>817</v>
      </c>
      <c r="E403" s="63"/>
      <c r="F403" s="94">
        <f>F404</f>
        <v>340</v>
      </c>
      <c r="G403" s="94">
        <f>G404</f>
        <v>340</v>
      </c>
    </row>
    <row r="404" spans="1:7" ht="45" x14ac:dyDescent="0.25">
      <c r="A404" s="52" t="s">
        <v>187</v>
      </c>
      <c r="B404" s="62" t="s">
        <v>380</v>
      </c>
      <c r="C404" s="62" t="s">
        <v>34</v>
      </c>
      <c r="D404" s="145" t="s">
        <v>817</v>
      </c>
      <c r="E404" s="63">
        <v>200</v>
      </c>
      <c r="F404" s="94">
        <v>340</v>
      </c>
      <c r="G404" s="94">
        <v>340</v>
      </c>
    </row>
    <row r="405" spans="1:7" ht="60" x14ac:dyDescent="0.25">
      <c r="A405" s="61" t="s">
        <v>385</v>
      </c>
      <c r="B405" s="62" t="s">
        <v>380</v>
      </c>
      <c r="C405" s="62" t="s">
        <v>34</v>
      </c>
      <c r="D405" s="62" t="s">
        <v>386</v>
      </c>
      <c r="E405" s="57"/>
      <c r="F405" s="94">
        <f>F406</f>
        <v>164434.20000000001</v>
      </c>
      <c r="G405" s="94">
        <f>G406</f>
        <v>164433.70000000001</v>
      </c>
    </row>
    <row r="406" spans="1:7" ht="168.75" customHeight="1" x14ac:dyDescent="0.25">
      <c r="A406" s="64" t="s">
        <v>189</v>
      </c>
      <c r="B406" s="62" t="s">
        <v>380</v>
      </c>
      <c r="C406" s="62" t="s">
        <v>34</v>
      </c>
      <c r="D406" s="62" t="s">
        <v>386</v>
      </c>
      <c r="E406" s="57">
        <v>800</v>
      </c>
      <c r="F406" s="94">
        <v>164434.20000000001</v>
      </c>
      <c r="G406" s="94">
        <v>164433.70000000001</v>
      </c>
    </row>
    <row r="407" spans="1:7" ht="105" x14ac:dyDescent="0.25">
      <c r="A407" s="64" t="s">
        <v>1054</v>
      </c>
      <c r="B407" s="62" t="s">
        <v>380</v>
      </c>
      <c r="C407" s="62" t="s">
        <v>34</v>
      </c>
      <c r="D407" s="62" t="s">
        <v>1055</v>
      </c>
      <c r="E407" s="57"/>
      <c r="F407" s="94">
        <f>F408</f>
        <v>1514.6999999999998</v>
      </c>
      <c r="G407" s="94">
        <f>G408</f>
        <v>1017.2</v>
      </c>
    </row>
    <row r="408" spans="1:7" x14ac:dyDescent="0.25">
      <c r="A408" s="64" t="s">
        <v>189</v>
      </c>
      <c r="B408" s="62" t="s">
        <v>380</v>
      </c>
      <c r="C408" s="62" t="s">
        <v>34</v>
      </c>
      <c r="D408" s="62" t="s">
        <v>1055</v>
      </c>
      <c r="E408" s="57">
        <v>800</v>
      </c>
      <c r="F408" s="94">
        <v>1514.6999999999998</v>
      </c>
      <c r="G408" s="94">
        <v>1017.2</v>
      </c>
    </row>
    <row r="409" spans="1:7" ht="78.75" x14ac:dyDescent="0.25">
      <c r="A409" s="146" t="s">
        <v>383</v>
      </c>
      <c r="B409" s="62" t="s">
        <v>380</v>
      </c>
      <c r="C409" s="62" t="s">
        <v>34</v>
      </c>
      <c r="D409" s="62" t="s">
        <v>384</v>
      </c>
      <c r="E409" s="57"/>
      <c r="F409" s="94">
        <f>F410</f>
        <v>58056</v>
      </c>
      <c r="G409" s="94">
        <f>G410</f>
        <v>58056</v>
      </c>
    </row>
    <row r="410" spans="1:7" x14ac:dyDescent="0.25">
      <c r="A410" s="64" t="s">
        <v>189</v>
      </c>
      <c r="B410" s="62" t="s">
        <v>380</v>
      </c>
      <c r="C410" s="62" t="s">
        <v>34</v>
      </c>
      <c r="D410" s="62" t="s">
        <v>384</v>
      </c>
      <c r="E410" s="57">
        <v>800</v>
      </c>
      <c r="F410" s="94">
        <v>58056</v>
      </c>
      <c r="G410" s="94">
        <v>58056</v>
      </c>
    </row>
    <row r="411" spans="1:7" ht="60" x14ac:dyDescent="0.25">
      <c r="A411" s="64" t="s">
        <v>387</v>
      </c>
      <c r="B411" s="62" t="s">
        <v>380</v>
      </c>
      <c r="C411" s="62" t="s">
        <v>34</v>
      </c>
      <c r="D411" s="62" t="s">
        <v>388</v>
      </c>
      <c r="E411" s="57"/>
      <c r="F411" s="94">
        <v>0</v>
      </c>
      <c r="G411" s="94">
        <v>0</v>
      </c>
    </row>
    <row r="412" spans="1:7" x14ac:dyDescent="0.25">
      <c r="A412" s="64" t="s">
        <v>189</v>
      </c>
      <c r="B412" s="62" t="s">
        <v>380</v>
      </c>
      <c r="C412" s="62" t="s">
        <v>34</v>
      </c>
      <c r="D412" s="62" t="s">
        <v>388</v>
      </c>
      <c r="E412" s="57">
        <v>800</v>
      </c>
      <c r="F412" s="94">
        <v>0</v>
      </c>
      <c r="G412" s="94">
        <v>0</v>
      </c>
    </row>
    <row r="413" spans="1:7" ht="60" x14ac:dyDescent="0.25">
      <c r="A413" s="64" t="s">
        <v>990</v>
      </c>
      <c r="B413" s="62" t="s">
        <v>380</v>
      </c>
      <c r="C413" s="62" t="s">
        <v>34</v>
      </c>
      <c r="D413" s="62" t="s">
        <v>258</v>
      </c>
      <c r="E413" s="57"/>
      <c r="F413" s="94">
        <f>F414+F415</f>
        <v>222695.2</v>
      </c>
      <c r="G413" s="94">
        <f>G414+G415</f>
        <v>209692.4</v>
      </c>
    </row>
    <row r="414" spans="1:7" ht="45" x14ac:dyDescent="0.25">
      <c r="A414" s="52" t="s">
        <v>187</v>
      </c>
      <c r="B414" s="62" t="s">
        <v>380</v>
      </c>
      <c r="C414" s="62" t="s">
        <v>34</v>
      </c>
      <c r="D414" s="62" t="s">
        <v>258</v>
      </c>
      <c r="E414" s="57">
        <v>200</v>
      </c>
      <c r="F414" s="94">
        <v>12035</v>
      </c>
      <c r="G414" s="94">
        <v>3130</v>
      </c>
    </row>
    <row r="415" spans="1:7" x14ac:dyDescent="0.25">
      <c r="A415" s="64" t="s">
        <v>189</v>
      </c>
      <c r="B415" s="62" t="s">
        <v>380</v>
      </c>
      <c r="C415" s="62" t="s">
        <v>34</v>
      </c>
      <c r="D415" s="62" t="s">
        <v>258</v>
      </c>
      <c r="E415" s="57">
        <v>800</v>
      </c>
      <c r="F415" s="94">
        <v>210660.2</v>
      </c>
      <c r="G415" s="94">
        <v>206562.4</v>
      </c>
    </row>
    <row r="416" spans="1:7" ht="120" x14ac:dyDescent="0.25">
      <c r="A416" s="61" t="s">
        <v>389</v>
      </c>
      <c r="B416" s="62" t="s">
        <v>380</v>
      </c>
      <c r="C416" s="62" t="s">
        <v>34</v>
      </c>
      <c r="D416" s="62" t="s">
        <v>390</v>
      </c>
      <c r="E416" s="57"/>
      <c r="F416" s="94">
        <f>F417</f>
        <v>126445.2</v>
      </c>
      <c r="G416" s="94">
        <f>G417</f>
        <v>126445.2</v>
      </c>
    </row>
    <row r="417" spans="1:7" x14ac:dyDescent="0.25">
      <c r="A417" s="64" t="s">
        <v>189</v>
      </c>
      <c r="B417" s="62" t="s">
        <v>380</v>
      </c>
      <c r="C417" s="62" t="s">
        <v>34</v>
      </c>
      <c r="D417" s="62" t="s">
        <v>390</v>
      </c>
      <c r="E417" s="57">
        <v>800</v>
      </c>
      <c r="F417" s="94">
        <v>126445.2</v>
      </c>
      <c r="G417" s="94">
        <v>126445.2</v>
      </c>
    </row>
    <row r="418" spans="1:7" ht="47.25" x14ac:dyDescent="0.25">
      <c r="A418" s="147" t="s">
        <v>818</v>
      </c>
      <c r="B418" s="62" t="s">
        <v>380</v>
      </c>
      <c r="C418" s="62" t="s">
        <v>34</v>
      </c>
      <c r="D418" s="62" t="s">
        <v>819</v>
      </c>
      <c r="E418" s="63"/>
      <c r="F418" s="94">
        <f>F419</f>
        <v>18770.400000000001</v>
      </c>
      <c r="G418" s="94">
        <f>G419</f>
        <v>18770.3</v>
      </c>
    </row>
    <row r="419" spans="1:7" x14ac:dyDescent="0.25">
      <c r="A419" s="65" t="s">
        <v>189</v>
      </c>
      <c r="B419" s="62" t="s">
        <v>380</v>
      </c>
      <c r="C419" s="62" t="s">
        <v>34</v>
      </c>
      <c r="D419" s="62" t="s">
        <v>819</v>
      </c>
      <c r="E419" s="63">
        <v>800</v>
      </c>
      <c r="F419" s="94">
        <v>18770.400000000001</v>
      </c>
      <c r="G419" s="94">
        <v>18770.3</v>
      </c>
    </row>
    <row r="420" spans="1:7" ht="60" x14ac:dyDescent="0.25">
      <c r="A420" s="55" t="s">
        <v>765</v>
      </c>
      <c r="B420" s="53" t="s">
        <v>380</v>
      </c>
      <c r="C420" s="53" t="s">
        <v>34</v>
      </c>
      <c r="D420" s="53" t="s">
        <v>229</v>
      </c>
      <c r="E420" s="57"/>
      <c r="F420" s="94">
        <f t="shared" ref="F420:G423" si="18">F421</f>
        <v>7506.7</v>
      </c>
      <c r="G420" s="94">
        <f t="shared" si="18"/>
        <v>7344.5</v>
      </c>
    </row>
    <row r="421" spans="1:7" ht="45" x14ac:dyDescent="0.25">
      <c r="A421" s="55" t="s">
        <v>259</v>
      </c>
      <c r="B421" s="53" t="s">
        <v>380</v>
      </c>
      <c r="C421" s="53" t="s">
        <v>34</v>
      </c>
      <c r="D421" s="53" t="s">
        <v>260</v>
      </c>
      <c r="E421" s="57"/>
      <c r="F421" s="94">
        <f t="shared" si="18"/>
        <v>7506.7</v>
      </c>
      <c r="G421" s="94">
        <f t="shared" si="18"/>
        <v>7344.5</v>
      </c>
    </row>
    <row r="422" spans="1:7" ht="60" x14ac:dyDescent="0.25">
      <c r="A422" s="55" t="s">
        <v>261</v>
      </c>
      <c r="B422" s="53" t="s">
        <v>380</v>
      </c>
      <c r="C422" s="53" t="s">
        <v>34</v>
      </c>
      <c r="D422" s="53" t="s">
        <v>262</v>
      </c>
      <c r="E422" s="57"/>
      <c r="F422" s="94">
        <f t="shared" si="18"/>
        <v>7506.7</v>
      </c>
      <c r="G422" s="94">
        <f t="shared" si="18"/>
        <v>7344.5</v>
      </c>
    </row>
    <row r="423" spans="1:7" ht="45" x14ac:dyDescent="0.25">
      <c r="A423" s="55" t="s">
        <v>1056</v>
      </c>
      <c r="B423" s="53" t="s">
        <v>380</v>
      </c>
      <c r="C423" s="53" t="s">
        <v>34</v>
      </c>
      <c r="D423" s="53" t="s">
        <v>1057</v>
      </c>
      <c r="E423" s="57"/>
      <c r="F423" s="94">
        <f t="shared" si="18"/>
        <v>7506.7</v>
      </c>
      <c r="G423" s="94">
        <f t="shared" si="18"/>
        <v>7344.5</v>
      </c>
    </row>
    <row r="424" spans="1:7" ht="45" x14ac:dyDescent="0.25">
      <c r="A424" s="52" t="s">
        <v>187</v>
      </c>
      <c r="B424" s="53" t="s">
        <v>380</v>
      </c>
      <c r="C424" s="53" t="s">
        <v>34</v>
      </c>
      <c r="D424" s="53" t="s">
        <v>1057</v>
      </c>
      <c r="E424" s="57">
        <v>200</v>
      </c>
      <c r="F424" s="94">
        <v>7506.7</v>
      </c>
      <c r="G424" s="94">
        <v>7344.5</v>
      </c>
    </row>
    <row r="425" spans="1:7" x14ac:dyDescent="0.25">
      <c r="A425" s="61" t="s">
        <v>285</v>
      </c>
      <c r="B425" s="62" t="s">
        <v>380</v>
      </c>
      <c r="C425" s="62" t="s">
        <v>37</v>
      </c>
      <c r="D425" s="62"/>
      <c r="E425" s="57"/>
      <c r="F425" s="94">
        <f>F426+F448+F477+F503</f>
        <v>783581.9</v>
      </c>
      <c r="G425" s="94">
        <f>G426+G448+G477+G503</f>
        <v>712312.89999999991</v>
      </c>
    </row>
    <row r="426" spans="1:7" x14ac:dyDescent="0.25">
      <c r="A426" s="61" t="s">
        <v>286</v>
      </c>
      <c r="B426" s="62" t="s">
        <v>380</v>
      </c>
      <c r="C426" s="62" t="s">
        <v>39</v>
      </c>
      <c r="D426" s="62"/>
      <c r="E426" s="57"/>
      <c r="F426" s="94">
        <f>F427+F434</f>
        <v>14013</v>
      </c>
      <c r="G426" s="94">
        <f>G427+G434</f>
        <v>13839.300000000001</v>
      </c>
    </row>
    <row r="427" spans="1:7" ht="45" x14ac:dyDescent="0.25">
      <c r="A427" s="61" t="s">
        <v>806</v>
      </c>
      <c r="B427" s="62" t="s">
        <v>380</v>
      </c>
      <c r="C427" s="62" t="s">
        <v>39</v>
      </c>
      <c r="D427" s="62" t="s">
        <v>391</v>
      </c>
      <c r="E427" s="57"/>
      <c r="F427" s="94">
        <f>F428</f>
        <v>2729.2000000000003</v>
      </c>
      <c r="G427" s="94">
        <f>G428</f>
        <v>2729.2000000000003</v>
      </c>
    </row>
    <row r="428" spans="1:7" ht="45" x14ac:dyDescent="0.25">
      <c r="A428" s="61" t="s">
        <v>392</v>
      </c>
      <c r="B428" s="62" t="s">
        <v>380</v>
      </c>
      <c r="C428" s="62" t="s">
        <v>39</v>
      </c>
      <c r="D428" s="62" t="s">
        <v>393</v>
      </c>
      <c r="E428" s="57"/>
      <c r="F428" s="94">
        <f>F429</f>
        <v>2729.2000000000003</v>
      </c>
      <c r="G428" s="94">
        <f>G429</f>
        <v>2729.2000000000003</v>
      </c>
    </row>
    <row r="429" spans="1:7" ht="45" x14ac:dyDescent="0.25">
      <c r="A429" s="61" t="s">
        <v>394</v>
      </c>
      <c r="B429" s="62" t="s">
        <v>380</v>
      </c>
      <c r="C429" s="62" t="s">
        <v>39</v>
      </c>
      <c r="D429" s="62" t="s">
        <v>395</v>
      </c>
      <c r="E429" s="57"/>
      <c r="F429" s="94">
        <f>F430+F432</f>
        <v>2729.2000000000003</v>
      </c>
      <c r="G429" s="94">
        <f>G430+G432</f>
        <v>2729.2000000000003</v>
      </c>
    </row>
    <row r="430" spans="1:7" ht="30" x14ac:dyDescent="0.25">
      <c r="A430" s="61" t="s">
        <v>396</v>
      </c>
      <c r="B430" s="62" t="s">
        <v>380</v>
      </c>
      <c r="C430" s="62" t="s">
        <v>39</v>
      </c>
      <c r="D430" s="62" t="s">
        <v>397</v>
      </c>
      <c r="E430" s="57"/>
      <c r="F430" s="94">
        <f>F431</f>
        <v>2582.9</v>
      </c>
      <c r="G430" s="94">
        <f>G431</f>
        <v>2582.9</v>
      </c>
    </row>
    <row r="431" spans="1:7" ht="45" x14ac:dyDescent="0.25">
      <c r="A431" s="52" t="s">
        <v>187</v>
      </c>
      <c r="B431" s="62" t="s">
        <v>380</v>
      </c>
      <c r="C431" s="62" t="s">
        <v>39</v>
      </c>
      <c r="D431" s="62" t="s">
        <v>397</v>
      </c>
      <c r="E431" s="57">
        <v>200</v>
      </c>
      <c r="F431" s="94">
        <v>2582.9</v>
      </c>
      <c r="G431" s="94">
        <v>2582.9</v>
      </c>
    </row>
    <row r="432" spans="1:7" ht="60" x14ac:dyDescent="0.25">
      <c r="A432" s="52" t="s">
        <v>1058</v>
      </c>
      <c r="B432" s="62" t="s">
        <v>380</v>
      </c>
      <c r="C432" s="62" t="s">
        <v>39</v>
      </c>
      <c r="D432" s="62" t="s">
        <v>1059</v>
      </c>
      <c r="E432" s="57"/>
      <c r="F432" s="94">
        <f>F433</f>
        <v>146.30000000000001</v>
      </c>
      <c r="G432" s="94">
        <f>G433</f>
        <v>146.30000000000001</v>
      </c>
    </row>
    <row r="433" spans="1:7" ht="45" x14ac:dyDescent="0.25">
      <c r="A433" s="52" t="s">
        <v>187</v>
      </c>
      <c r="B433" s="62" t="s">
        <v>380</v>
      </c>
      <c r="C433" s="62" t="s">
        <v>39</v>
      </c>
      <c r="D433" s="62" t="s">
        <v>1059</v>
      </c>
      <c r="E433" s="57">
        <v>200</v>
      </c>
      <c r="F433" s="94">
        <v>146.30000000000001</v>
      </c>
      <c r="G433" s="94">
        <v>146.30000000000001</v>
      </c>
    </row>
    <row r="434" spans="1:7" ht="90" x14ac:dyDescent="0.25">
      <c r="A434" s="61" t="s">
        <v>780</v>
      </c>
      <c r="B434" s="62" t="s">
        <v>380</v>
      </c>
      <c r="C434" s="62" t="s">
        <v>39</v>
      </c>
      <c r="D434" s="62" t="s">
        <v>287</v>
      </c>
      <c r="E434" s="57"/>
      <c r="F434" s="94">
        <f>F435+F444</f>
        <v>11283.8</v>
      </c>
      <c r="G434" s="94">
        <f>G435+G444</f>
        <v>11110.1</v>
      </c>
    </row>
    <row r="435" spans="1:7" ht="60" x14ac:dyDescent="0.25">
      <c r="A435" s="61" t="s">
        <v>294</v>
      </c>
      <c r="B435" s="62" t="s">
        <v>380</v>
      </c>
      <c r="C435" s="62" t="s">
        <v>39</v>
      </c>
      <c r="D435" s="62" t="s">
        <v>295</v>
      </c>
      <c r="E435" s="57"/>
      <c r="F435" s="94">
        <f>F436+F439</f>
        <v>11193.8</v>
      </c>
      <c r="G435" s="94">
        <f>G436+G439</f>
        <v>11110.1</v>
      </c>
    </row>
    <row r="436" spans="1:7" ht="45" x14ac:dyDescent="0.25">
      <c r="A436" s="64" t="s">
        <v>398</v>
      </c>
      <c r="B436" s="62" t="s">
        <v>380</v>
      </c>
      <c r="C436" s="62" t="s">
        <v>39</v>
      </c>
      <c r="D436" s="62" t="s">
        <v>399</v>
      </c>
      <c r="E436" s="57"/>
      <c r="F436" s="94">
        <f>F437</f>
        <v>10648.9</v>
      </c>
      <c r="G436" s="94">
        <f>G437</f>
        <v>10565.2</v>
      </c>
    </row>
    <row r="437" spans="1:7" ht="75" x14ac:dyDescent="0.25">
      <c r="A437" s="133" t="s">
        <v>820</v>
      </c>
      <c r="B437" s="62" t="s">
        <v>380</v>
      </c>
      <c r="C437" s="62" t="s">
        <v>39</v>
      </c>
      <c r="D437" s="144" t="s">
        <v>821</v>
      </c>
      <c r="E437" s="57"/>
      <c r="F437" s="94">
        <f>F438</f>
        <v>10648.9</v>
      </c>
      <c r="G437" s="94">
        <f>G438</f>
        <v>10565.2</v>
      </c>
    </row>
    <row r="438" spans="1:7" x14ac:dyDescent="0.25">
      <c r="A438" s="64" t="s">
        <v>189</v>
      </c>
      <c r="B438" s="62" t="s">
        <v>380</v>
      </c>
      <c r="C438" s="62" t="s">
        <v>39</v>
      </c>
      <c r="D438" s="144" t="s">
        <v>821</v>
      </c>
      <c r="E438" s="57">
        <v>800</v>
      </c>
      <c r="F438" s="94">
        <v>10648.9</v>
      </c>
      <c r="G438" s="94">
        <v>10565.2</v>
      </c>
    </row>
    <row r="439" spans="1:7" ht="75" x14ac:dyDescent="0.25">
      <c r="A439" s="64" t="s">
        <v>400</v>
      </c>
      <c r="B439" s="62" t="s">
        <v>380</v>
      </c>
      <c r="C439" s="62" t="s">
        <v>39</v>
      </c>
      <c r="D439" s="62" t="s">
        <v>401</v>
      </c>
      <c r="E439" s="57"/>
      <c r="F439" s="94">
        <f>F442</f>
        <v>544.9</v>
      </c>
      <c r="G439" s="94">
        <f>G442</f>
        <v>544.9</v>
      </c>
    </row>
    <row r="440" spans="1:7" ht="75" x14ac:dyDescent="0.25">
      <c r="A440" s="64" t="s">
        <v>402</v>
      </c>
      <c r="B440" s="62" t="s">
        <v>380</v>
      </c>
      <c r="C440" s="62" t="s">
        <v>39</v>
      </c>
      <c r="D440" s="62" t="s">
        <v>403</v>
      </c>
      <c r="E440" s="57"/>
      <c r="F440" s="94">
        <v>0</v>
      </c>
      <c r="G440" s="94">
        <v>0</v>
      </c>
    </row>
    <row r="441" spans="1:7" ht="45" x14ac:dyDescent="0.25">
      <c r="A441" s="52" t="s">
        <v>187</v>
      </c>
      <c r="B441" s="62" t="s">
        <v>380</v>
      </c>
      <c r="C441" s="62" t="s">
        <v>39</v>
      </c>
      <c r="D441" s="62" t="s">
        <v>403</v>
      </c>
      <c r="E441" s="57">
        <v>200</v>
      </c>
      <c r="F441" s="94">
        <v>0</v>
      </c>
      <c r="G441" s="94">
        <v>0</v>
      </c>
    </row>
    <row r="442" spans="1:7" ht="45" x14ac:dyDescent="0.25">
      <c r="A442" s="64" t="s">
        <v>404</v>
      </c>
      <c r="B442" s="62" t="s">
        <v>380</v>
      </c>
      <c r="C442" s="62" t="s">
        <v>39</v>
      </c>
      <c r="D442" s="62" t="s">
        <v>405</v>
      </c>
      <c r="E442" s="57"/>
      <c r="F442" s="94">
        <f>F443</f>
        <v>544.9</v>
      </c>
      <c r="G442" s="94">
        <f>G443</f>
        <v>544.9</v>
      </c>
    </row>
    <row r="443" spans="1:7" ht="45" x14ac:dyDescent="0.25">
      <c r="A443" s="64" t="s">
        <v>406</v>
      </c>
      <c r="B443" s="62" t="s">
        <v>380</v>
      </c>
      <c r="C443" s="62" t="s">
        <v>39</v>
      </c>
      <c r="D443" s="62" t="s">
        <v>405</v>
      </c>
      <c r="E443" s="57">
        <v>200</v>
      </c>
      <c r="F443" s="94">
        <v>544.9</v>
      </c>
      <c r="G443" s="94">
        <v>544.9</v>
      </c>
    </row>
    <row r="444" spans="1:7" ht="30" x14ac:dyDescent="0.25">
      <c r="A444" s="64" t="s">
        <v>288</v>
      </c>
      <c r="B444" s="62" t="s">
        <v>380</v>
      </c>
      <c r="C444" s="62" t="s">
        <v>39</v>
      </c>
      <c r="D444" s="62" t="s">
        <v>289</v>
      </c>
      <c r="E444" s="57"/>
      <c r="F444" s="94">
        <f t="shared" ref="F444:G446" si="19">F445</f>
        <v>90</v>
      </c>
      <c r="G444" s="94">
        <f t="shared" si="19"/>
        <v>0</v>
      </c>
    </row>
    <row r="445" spans="1:7" ht="60" x14ac:dyDescent="0.25">
      <c r="A445" s="64" t="s">
        <v>290</v>
      </c>
      <c r="B445" s="62" t="s">
        <v>380</v>
      </c>
      <c r="C445" s="62" t="s">
        <v>39</v>
      </c>
      <c r="D445" s="62" t="s">
        <v>291</v>
      </c>
      <c r="E445" s="57"/>
      <c r="F445" s="94">
        <f t="shared" si="19"/>
        <v>90</v>
      </c>
      <c r="G445" s="94">
        <f t="shared" si="19"/>
        <v>0</v>
      </c>
    </row>
    <row r="446" spans="1:7" ht="30" x14ac:dyDescent="0.25">
      <c r="A446" s="64" t="s">
        <v>781</v>
      </c>
      <c r="B446" s="62" t="s">
        <v>380</v>
      </c>
      <c r="C446" s="62" t="s">
        <v>39</v>
      </c>
      <c r="D446" s="62" t="s">
        <v>292</v>
      </c>
      <c r="E446" s="57"/>
      <c r="F446" s="94">
        <f t="shared" si="19"/>
        <v>90</v>
      </c>
      <c r="G446" s="94">
        <f t="shared" si="19"/>
        <v>0</v>
      </c>
    </row>
    <row r="447" spans="1:7" x14ac:dyDescent="0.25">
      <c r="A447" s="64" t="s">
        <v>189</v>
      </c>
      <c r="B447" s="62" t="s">
        <v>380</v>
      </c>
      <c r="C447" s="62" t="s">
        <v>39</v>
      </c>
      <c r="D447" s="62" t="s">
        <v>292</v>
      </c>
      <c r="E447" s="57">
        <v>800</v>
      </c>
      <c r="F447" s="94">
        <v>90</v>
      </c>
      <c r="G447" s="94">
        <v>0</v>
      </c>
    </row>
    <row r="448" spans="1:7" x14ac:dyDescent="0.25">
      <c r="A448" s="61" t="s">
        <v>293</v>
      </c>
      <c r="B448" s="62" t="s">
        <v>380</v>
      </c>
      <c r="C448" s="62" t="s">
        <v>41</v>
      </c>
      <c r="D448" s="62"/>
      <c r="E448" s="57"/>
      <c r="F448" s="94">
        <f>F449+F456</f>
        <v>251582.30000000002</v>
      </c>
      <c r="G448" s="94">
        <f>G449+G456</f>
        <v>225909.59999999998</v>
      </c>
    </row>
    <row r="449" spans="1:7" x14ac:dyDescent="0.25">
      <c r="A449" s="52" t="s">
        <v>176</v>
      </c>
      <c r="B449" s="53" t="s">
        <v>380</v>
      </c>
      <c r="C449" s="62" t="s">
        <v>41</v>
      </c>
      <c r="D449" s="53" t="s">
        <v>177</v>
      </c>
      <c r="E449" s="58"/>
      <c r="F449" s="94">
        <f>F450+F453</f>
        <v>1255.5</v>
      </c>
      <c r="G449" s="94">
        <f>G450+G453</f>
        <v>1167.8999999999999</v>
      </c>
    </row>
    <row r="450" spans="1:7" ht="60" x14ac:dyDescent="0.25">
      <c r="A450" s="52" t="s">
        <v>343</v>
      </c>
      <c r="B450" s="53" t="s">
        <v>380</v>
      </c>
      <c r="C450" s="62" t="s">
        <v>41</v>
      </c>
      <c r="D450" s="53" t="s">
        <v>1039</v>
      </c>
      <c r="E450" s="58"/>
      <c r="F450" s="94">
        <f>F451+F452</f>
        <v>1161.4000000000001</v>
      </c>
      <c r="G450" s="94">
        <f>G451+G452</f>
        <v>1073.8</v>
      </c>
    </row>
    <row r="451" spans="1:7" ht="45" x14ac:dyDescent="0.25">
      <c r="A451" s="64" t="s">
        <v>406</v>
      </c>
      <c r="B451" s="53" t="s">
        <v>380</v>
      </c>
      <c r="C451" s="62" t="s">
        <v>41</v>
      </c>
      <c r="D451" s="53" t="s">
        <v>1039</v>
      </c>
      <c r="E451" s="57">
        <v>200</v>
      </c>
      <c r="F451" s="94">
        <v>175.3</v>
      </c>
      <c r="G451" s="94">
        <v>87.7</v>
      </c>
    </row>
    <row r="452" spans="1:7" ht="30" x14ac:dyDescent="0.25">
      <c r="A452" s="52" t="s">
        <v>188</v>
      </c>
      <c r="B452" s="53" t="s">
        <v>380</v>
      </c>
      <c r="C452" s="62" t="s">
        <v>41</v>
      </c>
      <c r="D452" s="53" t="s">
        <v>1039</v>
      </c>
      <c r="E452" s="48">
        <v>300</v>
      </c>
      <c r="F452" s="94">
        <v>986.1</v>
      </c>
      <c r="G452" s="94">
        <v>986.1</v>
      </c>
    </row>
    <row r="453" spans="1:7" ht="30" x14ac:dyDescent="0.25">
      <c r="A453" s="52" t="s">
        <v>215</v>
      </c>
      <c r="B453" s="53" t="s">
        <v>380</v>
      </c>
      <c r="C453" s="49" t="s">
        <v>41</v>
      </c>
      <c r="D453" s="53" t="s">
        <v>216</v>
      </c>
      <c r="E453" s="48"/>
      <c r="F453" s="94">
        <f>F454+F455</f>
        <v>94.1</v>
      </c>
      <c r="G453" s="94">
        <f>G454+G455</f>
        <v>94.1</v>
      </c>
    </row>
    <row r="454" spans="1:7" ht="45" x14ac:dyDescent="0.25">
      <c r="A454" s="64" t="s">
        <v>406</v>
      </c>
      <c r="B454" s="53" t="s">
        <v>380</v>
      </c>
      <c r="C454" s="49" t="s">
        <v>41</v>
      </c>
      <c r="D454" s="53" t="s">
        <v>216</v>
      </c>
      <c r="E454" s="48">
        <v>200</v>
      </c>
      <c r="F454" s="94">
        <v>87.6</v>
      </c>
      <c r="G454" s="94">
        <v>87.6</v>
      </c>
    </row>
    <row r="455" spans="1:7" ht="30" x14ac:dyDescent="0.25">
      <c r="A455" s="52" t="s">
        <v>188</v>
      </c>
      <c r="B455" s="53" t="s">
        <v>380</v>
      </c>
      <c r="C455" s="49" t="s">
        <v>41</v>
      </c>
      <c r="D455" s="53" t="s">
        <v>216</v>
      </c>
      <c r="E455" s="48">
        <v>300</v>
      </c>
      <c r="F455" s="94">
        <v>6.5</v>
      </c>
      <c r="G455" s="94">
        <v>6.5</v>
      </c>
    </row>
    <row r="456" spans="1:7" ht="90" x14ac:dyDescent="0.25">
      <c r="A456" s="61" t="s">
        <v>780</v>
      </c>
      <c r="B456" s="62" t="s">
        <v>380</v>
      </c>
      <c r="C456" s="62" t="s">
        <v>41</v>
      </c>
      <c r="D456" s="62" t="s">
        <v>287</v>
      </c>
      <c r="E456" s="57"/>
      <c r="F456" s="94">
        <f>F457</f>
        <v>250326.80000000002</v>
      </c>
      <c r="G456" s="94">
        <f>G457</f>
        <v>224741.69999999998</v>
      </c>
    </row>
    <row r="457" spans="1:7" ht="60" x14ac:dyDescent="0.25">
      <c r="A457" s="61" t="s">
        <v>294</v>
      </c>
      <c r="B457" s="62" t="s">
        <v>380</v>
      </c>
      <c r="C457" s="62" t="s">
        <v>41</v>
      </c>
      <c r="D457" s="62" t="s">
        <v>295</v>
      </c>
      <c r="E457" s="57"/>
      <c r="F457" s="94">
        <f>F458+F469+F472</f>
        <v>250326.80000000002</v>
      </c>
      <c r="G457" s="94">
        <f>G458+G469+G472</f>
        <v>224741.69999999998</v>
      </c>
    </row>
    <row r="458" spans="1:7" ht="60" x14ac:dyDescent="0.25">
      <c r="A458" s="71" t="s">
        <v>296</v>
      </c>
      <c r="B458" s="62" t="s">
        <v>380</v>
      </c>
      <c r="C458" s="62" t="s">
        <v>41</v>
      </c>
      <c r="D458" s="62" t="s">
        <v>297</v>
      </c>
      <c r="E458" s="57"/>
      <c r="F458" s="94">
        <f>F459+F461+F464+F467</f>
        <v>233082.2</v>
      </c>
      <c r="G458" s="94">
        <f>G459+G461+G464+G467</f>
        <v>207553.8</v>
      </c>
    </row>
    <row r="459" spans="1:7" ht="45" x14ac:dyDescent="0.25">
      <c r="A459" s="71" t="s">
        <v>407</v>
      </c>
      <c r="B459" s="62" t="s">
        <v>380</v>
      </c>
      <c r="C459" s="62" t="s">
        <v>41</v>
      </c>
      <c r="D459" s="62" t="s">
        <v>408</v>
      </c>
      <c r="E459" s="57"/>
      <c r="F459" s="94">
        <f>F460</f>
        <v>450</v>
      </c>
      <c r="G459" s="94">
        <f>G460</f>
        <v>450</v>
      </c>
    </row>
    <row r="460" spans="1:7" ht="45" x14ac:dyDescent="0.25">
      <c r="A460" s="59" t="s">
        <v>187</v>
      </c>
      <c r="B460" s="62" t="s">
        <v>380</v>
      </c>
      <c r="C460" s="62" t="s">
        <v>41</v>
      </c>
      <c r="D460" s="62" t="s">
        <v>408</v>
      </c>
      <c r="E460" s="57">
        <v>200</v>
      </c>
      <c r="F460" s="94">
        <v>450</v>
      </c>
      <c r="G460" s="94">
        <v>450</v>
      </c>
    </row>
    <row r="461" spans="1:7" ht="60" x14ac:dyDescent="0.25">
      <c r="A461" s="64" t="s">
        <v>1060</v>
      </c>
      <c r="B461" s="62" t="s">
        <v>380</v>
      </c>
      <c r="C461" s="62" t="s">
        <v>41</v>
      </c>
      <c r="D461" s="62" t="s">
        <v>822</v>
      </c>
      <c r="E461" s="57"/>
      <c r="F461" s="94">
        <f>F462+F463</f>
        <v>120030.5</v>
      </c>
      <c r="G461" s="94">
        <f>G462+G463</f>
        <v>120030.5</v>
      </c>
    </row>
    <row r="462" spans="1:7" ht="45" x14ac:dyDescent="0.25">
      <c r="A462" s="52" t="s">
        <v>187</v>
      </c>
      <c r="B462" s="62" t="s">
        <v>380</v>
      </c>
      <c r="C462" s="62" t="s">
        <v>41</v>
      </c>
      <c r="D462" s="62" t="s">
        <v>822</v>
      </c>
      <c r="E462" s="57">
        <v>200</v>
      </c>
      <c r="F462" s="94">
        <v>44.8</v>
      </c>
      <c r="G462" s="94">
        <v>44.8</v>
      </c>
    </row>
    <row r="463" spans="1:7" x14ac:dyDescent="0.25">
      <c r="A463" s="64" t="s">
        <v>189</v>
      </c>
      <c r="B463" s="62" t="s">
        <v>380</v>
      </c>
      <c r="C463" s="62" t="s">
        <v>41</v>
      </c>
      <c r="D463" s="62" t="s">
        <v>822</v>
      </c>
      <c r="E463" s="57">
        <v>800</v>
      </c>
      <c r="F463" s="94">
        <v>119985.7</v>
      </c>
      <c r="G463" s="94">
        <v>119985.7</v>
      </c>
    </row>
    <row r="464" spans="1:7" ht="150" x14ac:dyDescent="0.25">
      <c r="A464" s="64" t="s">
        <v>1061</v>
      </c>
      <c r="B464" s="62" t="s">
        <v>380</v>
      </c>
      <c r="C464" s="62" t="s">
        <v>41</v>
      </c>
      <c r="D464" s="62" t="s">
        <v>1062</v>
      </c>
      <c r="E464" s="57"/>
      <c r="F464" s="94">
        <f>F465+F466</f>
        <v>75259.7</v>
      </c>
      <c r="G464" s="94">
        <f>G465+G466</f>
        <v>49731.3</v>
      </c>
    </row>
    <row r="465" spans="1:7" ht="45" x14ac:dyDescent="0.25">
      <c r="A465" s="52" t="s">
        <v>187</v>
      </c>
      <c r="B465" s="62" t="s">
        <v>380</v>
      </c>
      <c r="C465" s="62" t="s">
        <v>41</v>
      </c>
      <c r="D465" s="62" t="s">
        <v>1062</v>
      </c>
      <c r="E465" s="57">
        <v>200</v>
      </c>
      <c r="F465" s="94">
        <v>44.9</v>
      </c>
      <c r="G465" s="94">
        <v>44.9</v>
      </c>
    </row>
    <row r="466" spans="1:7" x14ac:dyDescent="0.25">
      <c r="A466" s="64" t="s">
        <v>189</v>
      </c>
      <c r="B466" s="62" t="s">
        <v>380</v>
      </c>
      <c r="C466" s="62" t="s">
        <v>41</v>
      </c>
      <c r="D466" s="62" t="s">
        <v>1062</v>
      </c>
      <c r="E466" s="57">
        <v>800</v>
      </c>
      <c r="F466" s="94">
        <v>75214.8</v>
      </c>
      <c r="G466" s="94">
        <v>49686.400000000001</v>
      </c>
    </row>
    <row r="467" spans="1:7" ht="30" x14ac:dyDescent="0.25">
      <c r="A467" s="64" t="s">
        <v>1010</v>
      </c>
      <c r="B467" s="62" t="s">
        <v>380</v>
      </c>
      <c r="C467" s="62" t="s">
        <v>41</v>
      </c>
      <c r="D467" s="62" t="s">
        <v>298</v>
      </c>
      <c r="E467" s="57"/>
      <c r="F467" s="94">
        <f>F468</f>
        <v>37342</v>
      </c>
      <c r="G467" s="94">
        <f>G468</f>
        <v>37342</v>
      </c>
    </row>
    <row r="468" spans="1:7" x14ac:dyDescent="0.25">
      <c r="A468" s="64" t="s">
        <v>189</v>
      </c>
      <c r="B468" s="62" t="s">
        <v>380</v>
      </c>
      <c r="C468" s="62" t="s">
        <v>41</v>
      </c>
      <c r="D468" s="62" t="s">
        <v>298</v>
      </c>
      <c r="E468" s="57">
        <v>800</v>
      </c>
      <c r="F468" s="94">
        <v>37342</v>
      </c>
      <c r="G468" s="94">
        <v>37342</v>
      </c>
    </row>
    <row r="469" spans="1:7" ht="45" x14ac:dyDescent="0.25">
      <c r="A469" s="64" t="s">
        <v>398</v>
      </c>
      <c r="B469" s="62" t="s">
        <v>380</v>
      </c>
      <c r="C469" s="62" t="s">
        <v>41</v>
      </c>
      <c r="D469" s="62" t="s">
        <v>399</v>
      </c>
      <c r="E469" s="57"/>
      <c r="F469" s="94">
        <f>F470</f>
        <v>12364.6</v>
      </c>
      <c r="G469" s="94">
        <f>G470</f>
        <v>12358.5</v>
      </c>
    </row>
    <row r="470" spans="1:7" ht="47.25" x14ac:dyDescent="0.25">
      <c r="A470" s="146" t="s">
        <v>823</v>
      </c>
      <c r="B470" s="62" t="s">
        <v>380</v>
      </c>
      <c r="C470" s="62" t="s">
        <v>41</v>
      </c>
      <c r="D470" s="62" t="s">
        <v>409</v>
      </c>
      <c r="E470" s="57"/>
      <c r="F470" s="94">
        <f>F471</f>
        <v>12364.6</v>
      </c>
      <c r="G470" s="94">
        <f>G471</f>
        <v>12358.5</v>
      </c>
    </row>
    <row r="471" spans="1:7" x14ac:dyDescent="0.25">
      <c r="A471" s="64" t="s">
        <v>189</v>
      </c>
      <c r="B471" s="62" t="s">
        <v>380</v>
      </c>
      <c r="C471" s="62" t="s">
        <v>41</v>
      </c>
      <c r="D471" s="62" t="s">
        <v>409</v>
      </c>
      <c r="E471" s="57">
        <v>800</v>
      </c>
      <c r="F471" s="94">
        <f>12364.6</f>
        <v>12364.6</v>
      </c>
      <c r="G471" s="94">
        <v>12358.5</v>
      </c>
    </row>
    <row r="472" spans="1:7" ht="75" x14ac:dyDescent="0.25">
      <c r="A472" s="133" t="s">
        <v>400</v>
      </c>
      <c r="B472" s="62" t="s">
        <v>380</v>
      </c>
      <c r="C472" s="62" t="s">
        <v>41</v>
      </c>
      <c r="D472" s="62" t="s">
        <v>401</v>
      </c>
      <c r="E472" s="57"/>
      <c r="F472" s="94">
        <f>F473+F475</f>
        <v>4880</v>
      </c>
      <c r="G472" s="94">
        <f>G473+G475</f>
        <v>4829.3999999999996</v>
      </c>
    </row>
    <row r="473" spans="1:7" ht="45" x14ac:dyDescent="0.25">
      <c r="A473" s="52" t="s">
        <v>410</v>
      </c>
      <c r="B473" s="62" t="s">
        <v>380</v>
      </c>
      <c r="C473" s="62" t="s">
        <v>41</v>
      </c>
      <c r="D473" s="62" t="s">
        <v>411</v>
      </c>
      <c r="E473" s="57"/>
      <c r="F473" s="94">
        <f>F474</f>
        <v>3827.4</v>
      </c>
      <c r="G473" s="94">
        <f>G474</f>
        <v>3827.4</v>
      </c>
    </row>
    <row r="474" spans="1:7" ht="45" x14ac:dyDescent="0.25">
      <c r="A474" s="52" t="s">
        <v>187</v>
      </c>
      <c r="B474" s="62" t="s">
        <v>380</v>
      </c>
      <c r="C474" s="62" t="s">
        <v>41</v>
      </c>
      <c r="D474" s="62" t="s">
        <v>411</v>
      </c>
      <c r="E474" s="57">
        <v>200</v>
      </c>
      <c r="F474" s="94">
        <v>3827.4</v>
      </c>
      <c r="G474" s="94">
        <v>3827.4</v>
      </c>
    </row>
    <row r="475" spans="1:7" ht="60" x14ac:dyDescent="0.25">
      <c r="A475" s="52" t="s">
        <v>1063</v>
      </c>
      <c r="B475" s="62" t="s">
        <v>380</v>
      </c>
      <c r="C475" s="62" t="s">
        <v>41</v>
      </c>
      <c r="D475" s="62" t="s">
        <v>1064</v>
      </c>
      <c r="E475" s="57"/>
      <c r="F475" s="94">
        <f>F476</f>
        <v>1052.5999999999999</v>
      </c>
      <c r="G475" s="94">
        <f>G476</f>
        <v>1002</v>
      </c>
    </row>
    <row r="476" spans="1:7" ht="45" x14ac:dyDescent="0.25">
      <c r="A476" s="52" t="s">
        <v>187</v>
      </c>
      <c r="B476" s="62" t="s">
        <v>380</v>
      </c>
      <c r="C476" s="62" t="s">
        <v>41</v>
      </c>
      <c r="D476" s="62" t="s">
        <v>1064</v>
      </c>
      <c r="E476" s="57">
        <v>200</v>
      </c>
      <c r="F476" s="94">
        <v>1052.5999999999999</v>
      </c>
      <c r="G476" s="94">
        <v>1002</v>
      </c>
    </row>
    <row r="477" spans="1:7" x14ac:dyDescent="0.25">
      <c r="A477" s="61" t="s">
        <v>305</v>
      </c>
      <c r="B477" s="62" t="s">
        <v>380</v>
      </c>
      <c r="C477" s="62" t="s">
        <v>43</v>
      </c>
      <c r="D477" s="62"/>
      <c r="E477" s="57"/>
      <c r="F477" s="94">
        <f>F478</f>
        <v>451949.00000000006</v>
      </c>
      <c r="G477" s="94">
        <f>G478</f>
        <v>406767.5</v>
      </c>
    </row>
    <row r="478" spans="1:7" ht="90" x14ac:dyDescent="0.25">
      <c r="A478" s="61" t="s">
        <v>780</v>
      </c>
      <c r="B478" s="62" t="s">
        <v>380</v>
      </c>
      <c r="C478" s="62" t="s">
        <v>43</v>
      </c>
      <c r="D478" s="62" t="s">
        <v>287</v>
      </c>
      <c r="E478" s="57"/>
      <c r="F478" s="94">
        <f>F479</f>
        <v>451949.00000000006</v>
      </c>
      <c r="G478" s="94">
        <f>G479</f>
        <v>406767.5</v>
      </c>
    </row>
    <row r="479" spans="1:7" ht="30" x14ac:dyDescent="0.25">
      <c r="A479" s="61" t="s">
        <v>306</v>
      </c>
      <c r="B479" s="62" t="s">
        <v>380</v>
      </c>
      <c r="C479" s="62" t="s">
        <v>43</v>
      </c>
      <c r="D479" s="62" t="s">
        <v>307</v>
      </c>
      <c r="E479" s="57"/>
      <c r="F479" s="94">
        <f>F480+F497+F500</f>
        <v>451949.00000000006</v>
      </c>
      <c r="G479" s="94">
        <f>G480+G497+G500</f>
        <v>406767.5</v>
      </c>
    </row>
    <row r="480" spans="1:7" ht="45" x14ac:dyDescent="0.25">
      <c r="A480" s="61" t="s">
        <v>308</v>
      </c>
      <c r="B480" s="62" t="s">
        <v>380</v>
      </c>
      <c r="C480" s="62" t="s">
        <v>43</v>
      </c>
      <c r="D480" s="62" t="s">
        <v>309</v>
      </c>
      <c r="E480" s="57"/>
      <c r="F480" s="94">
        <f>F481+F483+F485+F487+F489+F491+F493+F495</f>
        <v>352947.10000000003</v>
      </c>
      <c r="G480" s="94">
        <f>G481+G483+G485+G487+G489+G491+G493+G495</f>
        <v>319843.10000000003</v>
      </c>
    </row>
    <row r="481" spans="1:7" ht="45" x14ac:dyDescent="0.25">
      <c r="A481" s="61" t="s">
        <v>1065</v>
      </c>
      <c r="B481" s="62" t="s">
        <v>380</v>
      </c>
      <c r="C481" s="62" t="s">
        <v>43</v>
      </c>
      <c r="D481" s="62" t="s">
        <v>1066</v>
      </c>
      <c r="E481" s="57"/>
      <c r="F481" s="94">
        <f>F482</f>
        <v>2738.4</v>
      </c>
      <c r="G481" s="94">
        <f>G482</f>
        <v>0</v>
      </c>
    </row>
    <row r="482" spans="1:7" ht="45" x14ac:dyDescent="0.25">
      <c r="A482" s="52" t="s">
        <v>187</v>
      </c>
      <c r="B482" s="62" t="s">
        <v>380</v>
      </c>
      <c r="C482" s="62" t="s">
        <v>43</v>
      </c>
      <c r="D482" s="62" t="s">
        <v>1066</v>
      </c>
      <c r="E482" s="57">
        <v>200</v>
      </c>
      <c r="F482" s="94">
        <v>2738.4</v>
      </c>
      <c r="G482" s="94">
        <v>0</v>
      </c>
    </row>
    <row r="483" spans="1:7" ht="150" x14ac:dyDescent="0.25">
      <c r="A483" s="64" t="s">
        <v>310</v>
      </c>
      <c r="B483" s="62" t="s">
        <v>380</v>
      </c>
      <c r="C483" s="62" t="s">
        <v>43</v>
      </c>
      <c r="D483" s="62" t="s">
        <v>311</v>
      </c>
      <c r="E483" s="57"/>
      <c r="F483" s="94">
        <f>F484</f>
        <v>18751</v>
      </c>
      <c r="G483" s="94">
        <f>G484</f>
        <v>17270.400000000001</v>
      </c>
    </row>
    <row r="484" spans="1:7" ht="45" x14ac:dyDescent="0.25">
      <c r="A484" s="52" t="s">
        <v>187</v>
      </c>
      <c r="B484" s="62" t="s">
        <v>380</v>
      </c>
      <c r="C484" s="62" t="s">
        <v>43</v>
      </c>
      <c r="D484" s="62" t="s">
        <v>311</v>
      </c>
      <c r="E484" s="57">
        <v>200</v>
      </c>
      <c r="F484" s="94">
        <v>18751</v>
      </c>
      <c r="G484" s="94">
        <v>17270.400000000001</v>
      </c>
    </row>
    <row r="485" spans="1:7" ht="30" x14ac:dyDescent="0.25">
      <c r="A485" s="64" t="s">
        <v>412</v>
      </c>
      <c r="B485" s="62" t="s">
        <v>380</v>
      </c>
      <c r="C485" s="62" t="s">
        <v>43</v>
      </c>
      <c r="D485" s="62" t="s">
        <v>413</v>
      </c>
      <c r="E485" s="57"/>
      <c r="F485" s="94">
        <f>F486</f>
        <v>53504.3</v>
      </c>
      <c r="G485" s="94">
        <f>G486</f>
        <v>35174.6</v>
      </c>
    </row>
    <row r="486" spans="1:7" ht="45" x14ac:dyDescent="0.25">
      <c r="A486" s="52" t="s">
        <v>187</v>
      </c>
      <c r="B486" s="62" t="s">
        <v>380</v>
      </c>
      <c r="C486" s="62" t="s">
        <v>43</v>
      </c>
      <c r="D486" s="62" t="s">
        <v>413</v>
      </c>
      <c r="E486" s="57">
        <v>200</v>
      </c>
      <c r="F486" s="94">
        <v>53504.3</v>
      </c>
      <c r="G486" s="94">
        <v>35174.6</v>
      </c>
    </row>
    <row r="487" spans="1:7" ht="30" x14ac:dyDescent="0.25">
      <c r="A487" s="61" t="s">
        <v>414</v>
      </c>
      <c r="B487" s="62" t="s">
        <v>380</v>
      </c>
      <c r="C487" s="62" t="s">
        <v>43</v>
      </c>
      <c r="D487" s="62" t="s">
        <v>415</v>
      </c>
      <c r="E487" s="57"/>
      <c r="F487" s="94">
        <f>F488</f>
        <v>42433.9</v>
      </c>
      <c r="G487" s="94">
        <f>G488</f>
        <v>31893.3</v>
      </c>
    </row>
    <row r="488" spans="1:7" ht="45" x14ac:dyDescent="0.25">
      <c r="A488" s="52" t="s">
        <v>187</v>
      </c>
      <c r="B488" s="62" t="s">
        <v>380</v>
      </c>
      <c r="C488" s="62" t="s">
        <v>43</v>
      </c>
      <c r="D488" s="62" t="s">
        <v>415</v>
      </c>
      <c r="E488" s="57">
        <v>200</v>
      </c>
      <c r="F488" s="94">
        <v>42433.9</v>
      </c>
      <c r="G488" s="94">
        <v>31893.3</v>
      </c>
    </row>
    <row r="489" spans="1:7" ht="150" x14ac:dyDescent="0.25">
      <c r="A489" s="133" t="s">
        <v>416</v>
      </c>
      <c r="B489" s="62" t="s">
        <v>380</v>
      </c>
      <c r="C489" s="62" t="s">
        <v>43</v>
      </c>
      <c r="D489" s="62" t="s">
        <v>417</v>
      </c>
      <c r="E489" s="57"/>
      <c r="F489" s="94">
        <f>F490</f>
        <v>103745.8</v>
      </c>
      <c r="G489" s="94">
        <f>G490</f>
        <v>103745.8</v>
      </c>
    </row>
    <row r="490" spans="1:7" x14ac:dyDescent="0.25">
      <c r="A490" s="64" t="s">
        <v>189</v>
      </c>
      <c r="B490" s="62" t="s">
        <v>380</v>
      </c>
      <c r="C490" s="62" t="s">
        <v>43</v>
      </c>
      <c r="D490" s="62" t="s">
        <v>417</v>
      </c>
      <c r="E490" s="57">
        <v>800</v>
      </c>
      <c r="F490" s="94">
        <v>103745.8</v>
      </c>
      <c r="G490" s="94">
        <v>103745.8</v>
      </c>
    </row>
    <row r="491" spans="1:7" ht="75" x14ac:dyDescent="0.25">
      <c r="A491" s="133" t="s">
        <v>418</v>
      </c>
      <c r="B491" s="62" t="s">
        <v>380</v>
      </c>
      <c r="C491" s="62" t="s">
        <v>43</v>
      </c>
      <c r="D491" s="62" t="s">
        <v>419</v>
      </c>
      <c r="E491" s="57"/>
      <c r="F491" s="94">
        <f>F492</f>
        <v>32812.5</v>
      </c>
      <c r="G491" s="94">
        <f>G492</f>
        <v>32812.400000000001</v>
      </c>
    </row>
    <row r="492" spans="1:7" x14ac:dyDescent="0.25">
      <c r="A492" s="64" t="s">
        <v>189</v>
      </c>
      <c r="B492" s="62" t="s">
        <v>380</v>
      </c>
      <c r="C492" s="62" t="s">
        <v>43</v>
      </c>
      <c r="D492" s="62" t="s">
        <v>419</v>
      </c>
      <c r="E492" s="57">
        <v>800</v>
      </c>
      <c r="F492" s="94">
        <v>32812.5</v>
      </c>
      <c r="G492" s="94">
        <v>32812.400000000001</v>
      </c>
    </row>
    <row r="493" spans="1:7" ht="75" x14ac:dyDescent="0.25">
      <c r="A493" s="133" t="s">
        <v>420</v>
      </c>
      <c r="B493" s="62" t="s">
        <v>380</v>
      </c>
      <c r="C493" s="62" t="s">
        <v>43</v>
      </c>
      <c r="D493" s="62" t="s">
        <v>421</v>
      </c>
      <c r="E493" s="57"/>
      <c r="F493" s="94">
        <f>F494</f>
        <v>46323.8</v>
      </c>
      <c r="G493" s="94">
        <f>G494</f>
        <v>46309.2</v>
      </c>
    </row>
    <row r="494" spans="1:7" x14ac:dyDescent="0.25">
      <c r="A494" s="64" t="s">
        <v>189</v>
      </c>
      <c r="B494" s="62" t="s">
        <v>380</v>
      </c>
      <c r="C494" s="62" t="s">
        <v>43</v>
      </c>
      <c r="D494" s="62" t="s">
        <v>421</v>
      </c>
      <c r="E494" s="57">
        <v>800</v>
      </c>
      <c r="F494" s="94">
        <v>46323.8</v>
      </c>
      <c r="G494" s="94">
        <v>46309.2</v>
      </c>
    </row>
    <row r="495" spans="1:7" ht="75" x14ac:dyDescent="0.25">
      <c r="A495" s="141" t="s">
        <v>1067</v>
      </c>
      <c r="B495" s="62" t="s">
        <v>380</v>
      </c>
      <c r="C495" s="62" t="s">
        <v>43</v>
      </c>
      <c r="D495" s="62" t="s">
        <v>1068</v>
      </c>
      <c r="E495" s="57"/>
      <c r="F495" s="94">
        <f>F496</f>
        <v>52637.4</v>
      </c>
      <c r="G495" s="94">
        <f>G496</f>
        <v>52637.4</v>
      </c>
    </row>
    <row r="496" spans="1:7" x14ac:dyDescent="0.25">
      <c r="A496" s="64" t="s">
        <v>189</v>
      </c>
      <c r="B496" s="62" t="s">
        <v>380</v>
      </c>
      <c r="C496" s="62" t="s">
        <v>43</v>
      </c>
      <c r="D496" s="62" t="s">
        <v>1068</v>
      </c>
      <c r="E496" s="57">
        <v>800</v>
      </c>
      <c r="F496" s="94">
        <v>52637.4</v>
      </c>
      <c r="G496" s="94">
        <v>52637.4</v>
      </c>
    </row>
    <row r="497" spans="1:7" ht="45" x14ac:dyDescent="0.25">
      <c r="A497" s="52" t="s">
        <v>312</v>
      </c>
      <c r="B497" s="62" t="s">
        <v>380</v>
      </c>
      <c r="C497" s="62" t="s">
        <v>43</v>
      </c>
      <c r="D497" s="62" t="s">
        <v>313</v>
      </c>
      <c r="E497" s="57"/>
      <c r="F497" s="94">
        <f>F498</f>
        <v>85203.7</v>
      </c>
      <c r="G497" s="94">
        <f>G498</f>
        <v>77170.899999999994</v>
      </c>
    </row>
    <row r="498" spans="1:7" ht="30" x14ac:dyDescent="0.25">
      <c r="A498" s="52" t="s">
        <v>314</v>
      </c>
      <c r="B498" s="62" t="s">
        <v>380</v>
      </c>
      <c r="C498" s="62" t="s">
        <v>43</v>
      </c>
      <c r="D498" s="62" t="s">
        <v>315</v>
      </c>
      <c r="E498" s="57"/>
      <c r="F498" s="94">
        <f>F499</f>
        <v>85203.7</v>
      </c>
      <c r="G498" s="94">
        <f>G499</f>
        <v>77170.899999999994</v>
      </c>
    </row>
    <row r="499" spans="1:7" ht="45" x14ac:dyDescent="0.25">
      <c r="A499" s="52" t="s">
        <v>187</v>
      </c>
      <c r="B499" s="62" t="s">
        <v>380</v>
      </c>
      <c r="C499" s="62" t="s">
        <v>43</v>
      </c>
      <c r="D499" s="62" t="s">
        <v>315</v>
      </c>
      <c r="E499" s="57">
        <v>200</v>
      </c>
      <c r="F499" s="94">
        <v>85203.7</v>
      </c>
      <c r="G499" s="94">
        <v>77170.899999999994</v>
      </c>
    </row>
    <row r="500" spans="1:7" ht="30" x14ac:dyDescent="0.25">
      <c r="A500" s="52" t="s">
        <v>1069</v>
      </c>
      <c r="B500" s="62" t="s">
        <v>380</v>
      </c>
      <c r="C500" s="62" t="s">
        <v>43</v>
      </c>
      <c r="D500" s="62" t="s">
        <v>1070</v>
      </c>
      <c r="E500" s="57"/>
      <c r="F500" s="94">
        <f>F501</f>
        <v>13798.2</v>
      </c>
      <c r="G500" s="94">
        <f>G501</f>
        <v>9753.5</v>
      </c>
    </row>
    <row r="501" spans="1:7" ht="30" x14ac:dyDescent="0.25">
      <c r="A501" s="52" t="s">
        <v>1071</v>
      </c>
      <c r="B501" s="62" t="s">
        <v>380</v>
      </c>
      <c r="C501" s="62" t="s">
        <v>43</v>
      </c>
      <c r="D501" s="62" t="s">
        <v>1072</v>
      </c>
      <c r="E501" s="57"/>
      <c r="F501" s="94">
        <f>F502</f>
        <v>13798.2</v>
      </c>
      <c r="G501" s="94">
        <f>G502</f>
        <v>9753.5</v>
      </c>
    </row>
    <row r="502" spans="1:7" ht="45" x14ac:dyDescent="0.25">
      <c r="A502" s="52" t="s">
        <v>187</v>
      </c>
      <c r="B502" s="62" t="s">
        <v>380</v>
      </c>
      <c r="C502" s="62" t="s">
        <v>43</v>
      </c>
      <c r="D502" s="62" t="s">
        <v>1072</v>
      </c>
      <c r="E502" s="57">
        <v>200</v>
      </c>
      <c r="F502" s="94">
        <v>13798.2</v>
      </c>
      <c r="G502" s="94">
        <v>9753.5</v>
      </c>
    </row>
    <row r="503" spans="1:7" ht="30" x14ac:dyDescent="0.25">
      <c r="A503" s="52" t="s">
        <v>319</v>
      </c>
      <c r="B503" s="53" t="s">
        <v>380</v>
      </c>
      <c r="C503" s="53" t="s">
        <v>45</v>
      </c>
      <c r="D503" s="53"/>
      <c r="E503" s="58"/>
      <c r="F503" s="94">
        <f t="shared" ref="F503:G506" si="20">F504</f>
        <v>66037.600000000006</v>
      </c>
      <c r="G503" s="94">
        <f t="shared" si="20"/>
        <v>65796.5</v>
      </c>
    </row>
    <row r="504" spans="1:7" ht="90" x14ac:dyDescent="0.25">
      <c r="A504" s="52" t="s">
        <v>824</v>
      </c>
      <c r="B504" s="53" t="s">
        <v>380</v>
      </c>
      <c r="C504" s="53" t="s">
        <v>45</v>
      </c>
      <c r="D504" s="53" t="s">
        <v>287</v>
      </c>
      <c r="E504" s="58"/>
      <c r="F504" s="94">
        <f t="shared" si="20"/>
        <v>66037.600000000006</v>
      </c>
      <c r="G504" s="94">
        <f t="shared" si="20"/>
        <v>65796.5</v>
      </c>
    </row>
    <row r="505" spans="1:7" ht="105" x14ac:dyDescent="0.25">
      <c r="A505" s="52" t="s">
        <v>825</v>
      </c>
      <c r="B505" s="53" t="s">
        <v>380</v>
      </c>
      <c r="C505" s="53" t="s">
        <v>45</v>
      </c>
      <c r="D505" s="53" t="s">
        <v>422</v>
      </c>
      <c r="E505" s="58"/>
      <c r="F505" s="94">
        <f t="shared" si="20"/>
        <v>66037.600000000006</v>
      </c>
      <c r="G505" s="94">
        <f t="shared" si="20"/>
        <v>65796.5</v>
      </c>
    </row>
    <row r="506" spans="1:7" ht="45" x14ac:dyDescent="0.25">
      <c r="A506" s="52" t="s">
        <v>423</v>
      </c>
      <c r="B506" s="53" t="s">
        <v>380</v>
      </c>
      <c r="C506" s="53" t="s">
        <v>45</v>
      </c>
      <c r="D506" s="53" t="s">
        <v>424</v>
      </c>
      <c r="E506" s="58"/>
      <c r="F506" s="94">
        <f t="shared" si="20"/>
        <v>66037.600000000006</v>
      </c>
      <c r="G506" s="94">
        <f t="shared" si="20"/>
        <v>65796.5</v>
      </c>
    </row>
    <row r="507" spans="1:7" ht="60" x14ac:dyDescent="0.25">
      <c r="A507" s="55" t="s">
        <v>205</v>
      </c>
      <c r="B507" s="53" t="s">
        <v>380</v>
      </c>
      <c r="C507" s="53" t="s">
        <v>45</v>
      </c>
      <c r="D507" s="53" t="s">
        <v>425</v>
      </c>
      <c r="E507" s="58"/>
      <c r="F507" s="94">
        <f>F508+F509+F510+F511</f>
        <v>66037.600000000006</v>
      </c>
      <c r="G507" s="94">
        <f>G508+G509+G510+G511</f>
        <v>65796.5</v>
      </c>
    </row>
    <row r="508" spans="1:7" ht="90" x14ac:dyDescent="0.25">
      <c r="A508" s="52" t="s">
        <v>180</v>
      </c>
      <c r="B508" s="53" t="s">
        <v>380</v>
      </c>
      <c r="C508" s="53" t="s">
        <v>45</v>
      </c>
      <c r="D508" s="53" t="s">
        <v>425</v>
      </c>
      <c r="E508" s="58">
        <v>100</v>
      </c>
      <c r="F508" s="94">
        <v>62279.700000000004</v>
      </c>
      <c r="G508" s="94">
        <v>62191</v>
      </c>
    </row>
    <row r="509" spans="1:7" ht="45" x14ac:dyDescent="0.25">
      <c r="A509" s="52" t="s">
        <v>187</v>
      </c>
      <c r="B509" s="53" t="s">
        <v>380</v>
      </c>
      <c r="C509" s="53" t="s">
        <v>45</v>
      </c>
      <c r="D509" s="53" t="s">
        <v>425</v>
      </c>
      <c r="E509" s="58">
        <v>200</v>
      </c>
      <c r="F509" s="94">
        <v>2065.3000000000002</v>
      </c>
      <c r="G509" s="94">
        <v>2046.8</v>
      </c>
    </row>
    <row r="510" spans="1:7" ht="30" x14ac:dyDescent="0.25">
      <c r="A510" s="52" t="s">
        <v>188</v>
      </c>
      <c r="B510" s="53" t="s">
        <v>380</v>
      </c>
      <c r="C510" s="53" t="s">
        <v>45</v>
      </c>
      <c r="D510" s="53" t="s">
        <v>425</v>
      </c>
      <c r="E510" s="58">
        <v>300</v>
      </c>
      <c r="F510" s="94">
        <v>1650.1</v>
      </c>
      <c r="G510" s="94">
        <v>1520.4</v>
      </c>
    </row>
    <row r="511" spans="1:7" x14ac:dyDescent="0.25">
      <c r="A511" s="55" t="s">
        <v>189</v>
      </c>
      <c r="B511" s="53" t="s">
        <v>380</v>
      </c>
      <c r="C511" s="53" t="s">
        <v>45</v>
      </c>
      <c r="D511" s="53" t="s">
        <v>425</v>
      </c>
      <c r="E511" s="58">
        <v>800</v>
      </c>
      <c r="F511" s="94">
        <v>42.5</v>
      </c>
      <c r="G511" s="94">
        <v>38.299999999999997</v>
      </c>
    </row>
    <row r="512" spans="1:7" x14ac:dyDescent="0.25">
      <c r="A512" s="61" t="s">
        <v>64</v>
      </c>
      <c r="B512" s="62" t="s">
        <v>380</v>
      </c>
      <c r="C512" s="62" t="s">
        <v>63</v>
      </c>
      <c r="D512" s="53"/>
      <c r="E512" s="58"/>
      <c r="F512" s="94">
        <f>F513</f>
        <v>5545.3</v>
      </c>
      <c r="G512" s="94">
        <f>G513</f>
        <v>5545.3</v>
      </c>
    </row>
    <row r="513" spans="1:7" x14ac:dyDescent="0.25">
      <c r="A513" s="61" t="s">
        <v>68</v>
      </c>
      <c r="B513" s="62" t="s">
        <v>380</v>
      </c>
      <c r="C513" s="62" t="s">
        <v>67</v>
      </c>
      <c r="D513" s="53"/>
      <c r="E513" s="58"/>
      <c r="F513" s="94">
        <f>F514</f>
        <v>5545.3</v>
      </c>
      <c r="G513" s="94">
        <f>G514</f>
        <v>5545.3</v>
      </c>
    </row>
    <row r="514" spans="1:7" x14ac:dyDescent="0.25">
      <c r="A514" s="52" t="s">
        <v>176</v>
      </c>
      <c r="B514" s="53" t="s">
        <v>380</v>
      </c>
      <c r="C514" s="53" t="s">
        <v>67</v>
      </c>
      <c r="D514" s="53" t="s">
        <v>177</v>
      </c>
      <c r="E514" s="58"/>
      <c r="F514" s="94">
        <f>F515+F517</f>
        <v>5545.3</v>
      </c>
      <c r="G514" s="94">
        <f>G515+G517</f>
        <v>5545.3</v>
      </c>
    </row>
    <row r="515" spans="1:7" ht="60" x14ac:dyDescent="0.25">
      <c r="A515" s="52" t="s">
        <v>343</v>
      </c>
      <c r="B515" s="53" t="s">
        <v>380</v>
      </c>
      <c r="C515" s="49" t="s">
        <v>67</v>
      </c>
      <c r="D515" s="53" t="s">
        <v>1039</v>
      </c>
      <c r="E515" s="58"/>
      <c r="F515" s="94">
        <f>F516</f>
        <v>685.7</v>
      </c>
      <c r="G515" s="94">
        <f>G516</f>
        <v>685.7</v>
      </c>
    </row>
    <row r="516" spans="1:7" ht="30" x14ac:dyDescent="0.25">
      <c r="A516" s="52" t="s">
        <v>188</v>
      </c>
      <c r="B516" s="53" t="s">
        <v>380</v>
      </c>
      <c r="C516" s="49" t="s">
        <v>67</v>
      </c>
      <c r="D516" s="53" t="s">
        <v>1039</v>
      </c>
      <c r="E516" s="48">
        <v>300</v>
      </c>
      <c r="F516" s="94">
        <v>685.7</v>
      </c>
      <c r="G516" s="94">
        <v>685.7</v>
      </c>
    </row>
    <row r="517" spans="1:7" ht="30" x14ac:dyDescent="0.25">
      <c r="A517" s="52" t="s">
        <v>215</v>
      </c>
      <c r="B517" s="53" t="s">
        <v>380</v>
      </c>
      <c r="C517" s="49" t="s">
        <v>67</v>
      </c>
      <c r="D517" s="53" t="s">
        <v>216</v>
      </c>
      <c r="E517" s="48"/>
      <c r="F517" s="94">
        <f>F518</f>
        <v>4859.6000000000004</v>
      </c>
      <c r="G517" s="94">
        <f>G518</f>
        <v>4859.6000000000004</v>
      </c>
    </row>
    <row r="518" spans="1:7" ht="30" x14ac:dyDescent="0.25">
      <c r="A518" s="52" t="s">
        <v>188</v>
      </c>
      <c r="B518" s="53" t="s">
        <v>380</v>
      </c>
      <c r="C518" s="49" t="s">
        <v>67</v>
      </c>
      <c r="D518" s="53" t="s">
        <v>216</v>
      </c>
      <c r="E518" s="48">
        <v>300</v>
      </c>
      <c r="F518" s="94">
        <v>4859.6000000000004</v>
      </c>
      <c r="G518" s="94">
        <v>4859.6000000000004</v>
      </c>
    </row>
    <row r="519" spans="1:7" x14ac:dyDescent="0.25">
      <c r="A519" s="52"/>
      <c r="B519" s="53"/>
      <c r="C519" s="49"/>
      <c r="D519" s="53"/>
      <c r="E519" s="48"/>
      <c r="F519" s="94"/>
      <c r="G519" s="94"/>
    </row>
    <row r="520" spans="1:7" ht="43.5" x14ac:dyDescent="0.25">
      <c r="A520" s="50" t="s">
        <v>426</v>
      </c>
      <c r="B520" s="51" t="s">
        <v>427</v>
      </c>
      <c r="C520" s="51" t="s">
        <v>197</v>
      </c>
      <c r="D520" s="51"/>
      <c r="E520" s="113"/>
      <c r="F520" s="92">
        <f>F521+F526+F558</f>
        <v>143065.99999999997</v>
      </c>
      <c r="G520" s="92">
        <f>G521+G526+G558</f>
        <v>139193.9</v>
      </c>
    </row>
    <row r="521" spans="1:7" x14ac:dyDescent="0.25">
      <c r="A521" s="52" t="s">
        <v>3</v>
      </c>
      <c r="B521" s="53" t="s">
        <v>427</v>
      </c>
      <c r="C521" s="53" t="s">
        <v>2</v>
      </c>
      <c r="D521" s="51"/>
      <c r="E521" s="58"/>
      <c r="F521" s="94">
        <f t="shared" ref="F521:G524" si="21">F522</f>
        <v>931.8</v>
      </c>
      <c r="G521" s="94">
        <f t="shared" si="21"/>
        <v>847.3</v>
      </c>
    </row>
    <row r="522" spans="1:7" x14ac:dyDescent="0.25">
      <c r="A522" s="52" t="s">
        <v>19</v>
      </c>
      <c r="B522" s="53" t="s">
        <v>427</v>
      </c>
      <c r="C522" s="53" t="s">
        <v>18</v>
      </c>
      <c r="D522" s="53"/>
      <c r="E522" s="58"/>
      <c r="F522" s="94">
        <f t="shared" si="21"/>
        <v>931.8</v>
      </c>
      <c r="G522" s="94">
        <f t="shared" si="21"/>
        <v>847.3</v>
      </c>
    </row>
    <row r="523" spans="1:7" x14ac:dyDescent="0.25">
      <c r="A523" s="52" t="s">
        <v>176</v>
      </c>
      <c r="B523" s="53" t="s">
        <v>427</v>
      </c>
      <c r="C523" s="53" t="s">
        <v>18</v>
      </c>
      <c r="D523" s="53" t="s">
        <v>177</v>
      </c>
      <c r="E523" s="58"/>
      <c r="F523" s="94">
        <f t="shared" si="21"/>
        <v>931.8</v>
      </c>
      <c r="G523" s="94">
        <f t="shared" si="21"/>
        <v>847.3</v>
      </c>
    </row>
    <row r="524" spans="1:7" ht="75" x14ac:dyDescent="0.25">
      <c r="A524" s="52" t="s">
        <v>984</v>
      </c>
      <c r="B524" s="53" t="s">
        <v>427</v>
      </c>
      <c r="C524" s="53" t="s">
        <v>18</v>
      </c>
      <c r="D524" s="53" t="s">
        <v>219</v>
      </c>
      <c r="E524" s="58"/>
      <c r="F524" s="94">
        <f t="shared" si="21"/>
        <v>931.8</v>
      </c>
      <c r="G524" s="94">
        <f t="shared" si="21"/>
        <v>847.3</v>
      </c>
    </row>
    <row r="525" spans="1:7" x14ac:dyDescent="0.25">
      <c r="A525" s="55" t="s">
        <v>189</v>
      </c>
      <c r="B525" s="53" t="s">
        <v>427</v>
      </c>
      <c r="C525" s="53" t="s">
        <v>18</v>
      </c>
      <c r="D525" s="53" t="s">
        <v>219</v>
      </c>
      <c r="E525" s="58">
        <v>800</v>
      </c>
      <c r="F525" s="94">
        <v>931.8</v>
      </c>
      <c r="G525" s="94">
        <v>847.3</v>
      </c>
    </row>
    <row r="526" spans="1:7" ht="30" x14ac:dyDescent="0.25">
      <c r="A526" s="52" t="s">
        <v>428</v>
      </c>
      <c r="B526" s="53" t="s">
        <v>427</v>
      </c>
      <c r="C526" s="53" t="s">
        <v>24</v>
      </c>
      <c r="D526" s="53"/>
      <c r="E526" s="58"/>
      <c r="F526" s="94">
        <f>F527</f>
        <v>138825.9</v>
      </c>
      <c r="G526" s="94">
        <f>G527</f>
        <v>135197.4</v>
      </c>
    </row>
    <row r="527" spans="1:7" ht="60" x14ac:dyDescent="0.25">
      <c r="A527" s="55" t="s">
        <v>1073</v>
      </c>
      <c r="B527" s="53" t="s">
        <v>427</v>
      </c>
      <c r="C527" s="53" t="s">
        <v>977</v>
      </c>
      <c r="D527" s="53"/>
      <c r="E527" s="58"/>
      <c r="F527" s="94">
        <f>F528+F531</f>
        <v>138825.9</v>
      </c>
      <c r="G527" s="94">
        <f>G528+G531</f>
        <v>135197.4</v>
      </c>
    </row>
    <row r="528" spans="1:7" x14ac:dyDescent="0.25">
      <c r="A528" s="52" t="s">
        <v>176</v>
      </c>
      <c r="B528" s="53" t="s">
        <v>427</v>
      </c>
      <c r="C528" s="53" t="s">
        <v>977</v>
      </c>
      <c r="D528" s="53" t="s">
        <v>177</v>
      </c>
      <c r="E528" s="58"/>
      <c r="F528" s="94">
        <f>F529</f>
        <v>1464.9</v>
      </c>
      <c r="G528" s="94">
        <f>G529</f>
        <v>1464.9</v>
      </c>
    </row>
    <row r="529" spans="1:7" ht="30" x14ac:dyDescent="0.25">
      <c r="A529" s="52" t="s">
        <v>215</v>
      </c>
      <c r="B529" s="53" t="s">
        <v>427</v>
      </c>
      <c r="C529" s="53" t="s">
        <v>977</v>
      </c>
      <c r="D529" s="53" t="s">
        <v>216</v>
      </c>
      <c r="E529" s="58"/>
      <c r="F529" s="94">
        <f>F530</f>
        <v>1464.9</v>
      </c>
      <c r="G529" s="94">
        <f>G530</f>
        <v>1464.9</v>
      </c>
    </row>
    <row r="530" spans="1:7" ht="45" x14ac:dyDescent="0.25">
      <c r="A530" s="52" t="s">
        <v>187</v>
      </c>
      <c r="B530" s="53" t="s">
        <v>427</v>
      </c>
      <c r="C530" s="53" t="s">
        <v>977</v>
      </c>
      <c r="D530" s="53" t="s">
        <v>216</v>
      </c>
      <c r="E530" s="58">
        <v>200</v>
      </c>
      <c r="F530" s="94">
        <v>1464.9</v>
      </c>
      <c r="G530" s="94">
        <v>1464.9</v>
      </c>
    </row>
    <row r="531" spans="1:7" ht="60" x14ac:dyDescent="0.25">
      <c r="A531" s="55" t="s">
        <v>765</v>
      </c>
      <c r="B531" s="53" t="s">
        <v>427</v>
      </c>
      <c r="C531" s="53" t="s">
        <v>977</v>
      </c>
      <c r="D531" s="53" t="s">
        <v>229</v>
      </c>
      <c r="E531" s="58"/>
      <c r="F531" s="94">
        <f>F532+F540+F547+F552</f>
        <v>137361</v>
      </c>
      <c r="G531" s="94">
        <f>G532+G540+G547+G552</f>
        <v>133732.5</v>
      </c>
    </row>
    <row r="532" spans="1:7" ht="45" x14ac:dyDescent="0.25">
      <c r="A532" s="55" t="s">
        <v>259</v>
      </c>
      <c r="B532" s="53" t="s">
        <v>427</v>
      </c>
      <c r="C532" s="53" t="s">
        <v>977</v>
      </c>
      <c r="D532" s="53" t="s">
        <v>260</v>
      </c>
      <c r="E532" s="58"/>
      <c r="F532" s="94">
        <f>F533</f>
        <v>47910.1</v>
      </c>
      <c r="G532" s="94">
        <f>G533</f>
        <v>47619.7</v>
      </c>
    </row>
    <row r="533" spans="1:7" ht="60" x14ac:dyDescent="0.25">
      <c r="A533" s="55" t="s">
        <v>261</v>
      </c>
      <c r="B533" s="53" t="s">
        <v>427</v>
      </c>
      <c r="C533" s="53" t="s">
        <v>977</v>
      </c>
      <c r="D533" s="53" t="s">
        <v>262</v>
      </c>
      <c r="E533" s="58"/>
      <c r="F533" s="94">
        <f>F534+F536+F538</f>
        <v>47910.1</v>
      </c>
      <c r="G533" s="94">
        <f>G534+G536+G538</f>
        <v>47619.7</v>
      </c>
    </row>
    <row r="534" spans="1:7" ht="60" x14ac:dyDescent="0.25">
      <c r="A534" s="55" t="s">
        <v>1074</v>
      </c>
      <c r="B534" s="53" t="s">
        <v>427</v>
      </c>
      <c r="C534" s="53" t="s">
        <v>977</v>
      </c>
      <c r="D534" s="53" t="s">
        <v>1075</v>
      </c>
      <c r="E534" s="58"/>
      <c r="F534" s="94">
        <f>F535</f>
        <v>930.6</v>
      </c>
      <c r="G534" s="94">
        <f>G535</f>
        <v>930.6</v>
      </c>
    </row>
    <row r="535" spans="1:7" ht="45" x14ac:dyDescent="0.25">
      <c r="A535" s="52" t="s">
        <v>187</v>
      </c>
      <c r="B535" s="53" t="s">
        <v>427</v>
      </c>
      <c r="C535" s="53" t="s">
        <v>977</v>
      </c>
      <c r="D535" s="53" t="s">
        <v>1075</v>
      </c>
      <c r="E535" s="58">
        <v>200</v>
      </c>
      <c r="F535" s="94">
        <v>930.6</v>
      </c>
      <c r="G535" s="94">
        <v>930.6</v>
      </c>
    </row>
    <row r="536" spans="1:7" ht="90" x14ac:dyDescent="0.25">
      <c r="A536" s="55" t="s">
        <v>636</v>
      </c>
      <c r="B536" s="53" t="s">
        <v>427</v>
      </c>
      <c r="C536" s="53" t="s">
        <v>977</v>
      </c>
      <c r="D536" s="53" t="s">
        <v>826</v>
      </c>
      <c r="E536" s="58"/>
      <c r="F536" s="94">
        <f>F537</f>
        <v>43776.5</v>
      </c>
      <c r="G536" s="94">
        <f>G537</f>
        <v>43776.5</v>
      </c>
    </row>
    <row r="537" spans="1:7" ht="45" x14ac:dyDescent="0.25">
      <c r="A537" s="52" t="s">
        <v>187</v>
      </c>
      <c r="B537" s="53" t="s">
        <v>427</v>
      </c>
      <c r="C537" s="53" t="s">
        <v>977</v>
      </c>
      <c r="D537" s="53" t="s">
        <v>826</v>
      </c>
      <c r="E537" s="58">
        <v>200</v>
      </c>
      <c r="F537" s="94">
        <v>43776.5</v>
      </c>
      <c r="G537" s="94">
        <v>43776.5</v>
      </c>
    </row>
    <row r="538" spans="1:7" ht="45" x14ac:dyDescent="0.25">
      <c r="A538" s="52" t="s">
        <v>827</v>
      </c>
      <c r="B538" s="53" t="s">
        <v>427</v>
      </c>
      <c r="C538" s="53" t="s">
        <v>977</v>
      </c>
      <c r="D538" s="53" t="s">
        <v>429</v>
      </c>
      <c r="E538" s="58"/>
      <c r="F538" s="94">
        <f>F539</f>
        <v>3203</v>
      </c>
      <c r="G538" s="94">
        <f>G539</f>
        <v>2912.6</v>
      </c>
    </row>
    <row r="539" spans="1:7" ht="45" x14ac:dyDescent="0.25">
      <c r="A539" s="52" t="s">
        <v>187</v>
      </c>
      <c r="B539" s="53" t="s">
        <v>427</v>
      </c>
      <c r="C539" s="53" t="s">
        <v>977</v>
      </c>
      <c r="D539" s="53" t="s">
        <v>429</v>
      </c>
      <c r="E539" s="58">
        <v>200</v>
      </c>
      <c r="F539" s="94">
        <v>3203</v>
      </c>
      <c r="G539" s="94">
        <v>2912.6</v>
      </c>
    </row>
    <row r="540" spans="1:7" ht="60" x14ac:dyDescent="0.25">
      <c r="A540" s="52" t="s">
        <v>430</v>
      </c>
      <c r="B540" s="53" t="s">
        <v>427</v>
      </c>
      <c r="C540" s="53" t="s">
        <v>977</v>
      </c>
      <c r="D540" s="53" t="s">
        <v>431</v>
      </c>
      <c r="E540" s="58"/>
      <c r="F540" s="94">
        <f>F541</f>
        <v>3746</v>
      </c>
      <c r="G540" s="94">
        <f>G541</f>
        <v>2741.6</v>
      </c>
    </row>
    <row r="541" spans="1:7" ht="60" x14ac:dyDescent="0.25">
      <c r="A541" s="52" t="s">
        <v>432</v>
      </c>
      <c r="B541" s="53" t="s">
        <v>427</v>
      </c>
      <c r="C541" s="53" t="s">
        <v>977</v>
      </c>
      <c r="D541" s="53" t="s">
        <v>433</v>
      </c>
      <c r="E541" s="58"/>
      <c r="F541" s="94">
        <f>F542+F544</f>
        <v>3746</v>
      </c>
      <c r="G541" s="94">
        <f>G542+G544</f>
        <v>2741.6</v>
      </c>
    </row>
    <row r="542" spans="1:7" ht="45" x14ac:dyDescent="0.25">
      <c r="A542" s="52" t="s">
        <v>434</v>
      </c>
      <c r="B542" s="62" t="s">
        <v>427</v>
      </c>
      <c r="C542" s="53" t="s">
        <v>977</v>
      </c>
      <c r="D542" s="62" t="s">
        <v>435</v>
      </c>
      <c r="E542" s="62"/>
      <c r="F542" s="94">
        <f>F543</f>
        <v>409.8</v>
      </c>
      <c r="G542" s="94">
        <f>G543</f>
        <v>242.7</v>
      </c>
    </row>
    <row r="543" spans="1:7" ht="45" x14ac:dyDescent="0.25">
      <c r="A543" s="52" t="s">
        <v>187</v>
      </c>
      <c r="B543" s="62" t="s">
        <v>427</v>
      </c>
      <c r="C543" s="53" t="s">
        <v>977</v>
      </c>
      <c r="D543" s="62" t="s">
        <v>435</v>
      </c>
      <c r="E543" s="62" t="s">
        <v>212</v>
      </c>
      <c r="F543" s="94">
        <v>409.8</v>
      </c>
      <c r="G543" s="94">
        <v>242.7</v>
      </c>
    </row>
    <row r="544" spans="1:7" ht="30" x14ac:dyDescent="0.25">
      <c r="A544" s="64" t="s">
        <v>436</v>
      </c>
      <c r="B544" s="53" t="s">
        <v>427</v>
      </c>
      <c r="C544" s="53" t="s">
        <v>977</v>
      </c>
      <c r="D544" s="62" t="s">
        <v>437</v>
      </c>
      <c r="E544" s="58"/>
      <c r="F544" s="94">
        <f>F545+F546</f>
        <v>3336.2</v>
      </c>
      <c r="G544" s="94">
        <f>G545+G546</f>
        <v>2498.9</v>
      </c>
    </row>
    <row r="545" spans="1:7" ht="90" x14ac:dyDescent="0.25">
      <c r="A545" s="52" t="s">
        <v>180</v>
      </c>
      <c r="B545" s="53" t="s">
        <v>427</v>
      </c>
      <c r="C545" s="53" t="s">
        <v>977</v>
      </c>
      <c r="D545" s="62" t="s">
        <v>437</v>
      </c>
      <c r="E545" s="58">
        <v>100</v>
      </c>
      <c r="F545" s="94">
        <v>1923.5</v>
      </c>
      <c r="G545" s="94">
        <v>1844.8</v>
      </c>
    </row>
    <row r="546" spans="1:7" ht="45" x14ac:dyDescent="0.25">
      <c r="A546" s="52" t="s">
        <v>187</v>
      </c>
      <c r="B546" s="53" t="s">
        <v>427</v>
      </c>
      <c r="C546" s="53" t="s">
        <v>977</v>
      </c>
      <c r="D546" s="62" t="s">
        <v>437</v>
      </c>
      <c r="E546" s="58">
        <v>200</v>
      </c>
      <c r="F546" s="94">
        <v>1412.7</v>
      </c>
      <c r="G546" s="94">
        <v>654.1</v>
      </c>
    </row>
    <row r="547" spans="1:7" ht="45" x14ac:dyDescent="0.25">
      <c r="A547" s="55" t="s">
        <v>438</v>
      </c>
      <c r="B547" s="53" t="s">
        <v>427</v>
      </c>
      <c r="C547" s="53" t="s">
        <v>977</v>
      </c>
      <c r="D547" s="53" t="s">
        <v>439</v>
      </c>
      <c r="E547" s="58"/>
      <c r="F547" s="94">
        <f>F548</f>
        <v>3446.5</v>
      </c>
      <c r="G547" s="94">
        <f>G548</f>
        <v>2479.6</v>
      </c>
    </row>
    <row r="548" spans="1:7" ht="45" x14ac:dyDescent="0.25">
      <c r="A548" s="55" t="s">
        <v>440</v>
      </c>
      <c r="B548" s="53" t="s">
        <v>427</v>
      </c>
      <c r="C548" s="53" t="s">
        <v>977</v>
      </c>
      <c r="D548" s="53" t="s">
        <v>441</v>
      </c>
      <c r="E548" s="58"/>
      <c r="F548" s="94">
        <f>F549</f>
        <v>3446.5</v>
      </c>
      <c r="G548" s="94">
        <f>G549</f>
        <v>2479.6</v>
      </c>
    </row>
    <row r="549" spans="1:7" ht="30" x14ac:dyDescent="0.25">
      <c r="A549" s="55" t="s">
        <v>442</v>
      </c>
      <c r="B549" s="53" t="s">
        <v>427</v>
      </c>
      <c r="C549" s="53" t="s">
        <v>977</v>
      </c>
      <c r="D549" s="53" t="s">
        <v>443</v>
      </c>
      <c r="E549" s="58"/>
      <c r="F549" s="94">
        <f>F550+F551</f>
        <v>3446.5</v>
      </c>
      <c r="G549" s="94">
        <f>G550+G551</f>
        <v>2479.6</v>
      </c>
    </row>
    <row r="550" spans="1:7" ht="90" x14ac:dyDescent="0.25">
      <c r="A550" s="52" t="s">
        <v>180</v>
      </c>
      <c r="B550" s="53" t="s">
        <v>427</v>
      </c>
      <c r="C550" s="53" t="s">
        <v>977</v>
      </c>
      <c r="D550" s="53" t="s">
        <v>443</v>
      </c>
      <c r="E550" s="58">
        <v>100</v>
      </c>
      <c r="F550" s="94">
        <v>1586.6</v>
      </c>
      <c r="G550" s="94">
        <v>1144</v>
      </c>
    </row>
    <row r="551" spans="1:7" ht="45" x14ac:dyDescent="0.25">
      <c r="A551" s="52" t="s">
        <v>187</v>
      </c>
      <c r="B551" s="53" t="s">
        <v>427</v>
      </c>
      <c r="C551" s="53" t="s">
        <v>977</v>
      </c>
      <c r="D551" s="53" t="s">
        <v>443</v>
      </c>
      <c r="E551" s="58">
        <v>200</v>
      </c>
      <c r="F551" s="94">
        <v>1859.9</v>
      </c>
      <c r="G551" s="94">
        <v>1335.6</v>
      </c>
    </row>
    <row r="552" spans="1:7" ht="75" x14ac:dyDescent="0.25">
      <c r="A552" s="52" t="s">
        <v>828</v>
      </c>
      <c r="B552" s="53" t="s">
        <v>427</v>
      </c>
      <c r="C552" s="53" t="s">
        <v>977</v>
      </c>
      <c r="D552" s="53" t="s">
        <v>444</v>
      </c>
      <c r="E552" s="58"/>
      <c r="F552" s="94">
        <f>F553</f>
        <v>82258.400000000009</v>
      </c>
      <c r="G552" s="94">
        <f>G553</f>
        <v>80891.600000000006</v>
      </c>
    </row>
    <row r="553" spans="1:7" ht="60" x14ac:dyDescent="0.25">
      <c r="A553" s="52" t="s">
        <v>445</v>
      </c>
      <c r="B553" s="53" t="s">
        <v>427</v>
      </c>
      <c r="C553" s="53" t="s">
        <v>977</v>
      </c>
      <c r="D553" s="53" t="s">
        <v>446</v>
      </c>
      <c r="E553" s="58"/>
      <c r="F553" s="94">
        <f>F554</f>
        <v>82258.400000000009</v>
      </c>
      <c r="G553" s="94">
        <f>G554</f>
        <v>80891.600000000006</v>
      </c>
    </row>
    <row r="554" spans="1:7" ht="60" x14ac:dyDescent="0.25">
      <c r="A554" s="55" t="s">
        <v>217</v>
      </c>
      <c r="B554" s="53" t="s">
        <v>427</v>
      </c>
      <c r="C554" s="53" t="s">
        <v>977</v>
      </c>
      <c r="D554" s="67" t="s">
        <v>447</v>
      </c>
      <c r="E554" s="58"/>
      <c r="F554" s="94">
        <f>F555+F556+F557</f>
        <v>82258.400000000009</v>
      </c>
      <c r="G554" s="94">
        <f>G555+G556+G557</f>
        <v>80891.600000000006</v>
      </c>
    </row>
    <row r="555" spans="1:7" ht="90" x14ac:dyDescent="0.25">
      <c r="A555" s="52" t="s">
        <v>180</v>
      </c>
      <c r="B555" s="53" t="s">
        <v>427</v>
      </c>
      <c r="C555" s="53" t="s">
        <v>977</v>
      </c>
      <c r="D555" s="67" t="s">
        <v>447</v>
      </c>
      <c r="E555" s="58">
        <v>100</v>
      </c>
      <c r="F555" s="94">
        <v>64680.5</v>
      </c>
      <c r="G555" s="94">
        <v>64537.5</v>
      </c>
    </row>
    <row r="556" spans="1:7" ht="45" x14ac:dyDescent="0.25">
      <c r="A556" s="52" t="s">
        <v>187</v>
      </c>
      <c r="B556" s="53" t="s">
        <v>427</v>
      </c>
      <c r="C556" s="53" t="s">
        <v>977</v>
      </c>
      <c r="D556" s="67" t="s">
        <v>447</v>
      </c>
      <c r="E556" s="58">
        <v>200</v>
      </c>
      <c r="F556" s="94">
        <v>16546.099999999999</v>
      </c>
      <c r="G556" s="94">
        <v>15323</v>
      </c>
    </row>
    <row r="557" spans="1:7" x14ac:dyDescent="0.25">
      <c r="A557" s="55" t="s">
        <v>189</v>
      </c>
      <c r="B557" s="53" t="s">
        <v>427</v>
      </c>
      <c r="C557" s="53" t="s">
        <v>977</v>
      </c>
      <c r="D557" s="67" t="s">
        <v>447</v>
      </c>
      <c r="E557" s="58">
        <v>800</v>
      </c>
      <c r="F557" s="94">
        <v>1031.8</v>
      </c>
      <c r="G557" s="94">
        <v>1031.0999999999999</v>
      </c>
    </row>
    <row r="558" spans="1:7" x14ac:dyDescent="0.25">
      <c r="A558" s="61" t="s">
        <v>27</v>
      </c>
      <c r="B558" s="62" t="s">
        <v>427</v>
      </c>
      <c r="C558" s="62" t="s">
        <v>26</v>
      </c>
      <c r="D558" s="96"/>
      <c r="E558" s="63"/>
      <c r="F558" s="94">
        <f t="shared" ref="F558:G563" si="22">F559</f>
        <v>3308.2999999999997</v>
      </c>
      <c r="G558" s="94">
        <f t="shared" si="22"/>
        <v>3149.2</v>
      </c>
    </row>
    <row r="559" spans="1:7" x14ac:dyDescent="0.25">
      <c r="A559" s="61" t="s">
        <v>251</v>
      </c>
      <c r="B559" s="62" t="s">
        <v>427</v>
      </c>
      <c r="C559" s="62" t="s">
        <v>34</v>
      </c>
      <c r="D559" s="96"/>
      <c r="E559" s="48"/>
      <c r="F559" s="94">
        <f t="shared" si="22"/>
        <v>3308.2999999999997</v>
      </c>
      <c r="G559" s="94">
        <f t="shared" si="22"/>
        <v>3149.2</v>
      </c>
    </row>
    <row r="560" spans="1:7" ht="45" x14ac:dyDescent="0.25">
      <c r="A560" s="61" t="s">
        <v>769</v>
      </c>
      <c r="B560" s="62" t="s">
        <v>427</v>
      </c>
      <c r="C560" s="62" t="s">
        <v>34</v>
      </c>
      <c r="D560" s="62" t="s">
        <v>235</v>
      </c>
      <c r="E560" s="48"/>
      <c r="F560" s="94">
        <f t="shared" si="22"/>
        <v>3308.2999999999997</v>
      </c>
      <c r="G560" s="94">
        <f t="shared" si="22"/>
        <v>3149.2</v>
      </c>
    </row>
    <row r="561" spans="1:7" ht="60" x14ac:dyDescent="0.25">
      <c r="A561" s="61" t="s">
        <v>252</v>
      </c>
      <c r="B561" s="62" t="s">
        <v>427</v>
      </c>
      <c r="C561" s="62" t="s">
        <v>34</v>
      </c>
      <c r="D561" s="62" t="s">
        <v>253</v>
      </c>
      <c r="E561" s="48"/>
      <c r="F561" s="94">
        <f t="shared" si="22"/>
        <v>3308.2999999999997</v>
      </c>
      <c r="G561" s="94">
        <f t="shared" si="22"/>
        <v>3149.2</v>
      </c>
    </row>
    <row r="562" spans="1:7" ht="30" x14ac:dyDescent="0.25">
      <c r="A562" s="65" t="s">
        <v>254</v>
      </c>
      <c r="B562" s="62" t="s">
        <v>427</v>
      </c>
      <c r="C562" s="62" t="s">
        <v>34</v>
      </c>
      <c r="D562" s="62" t="s">
        <v>255</v>
      </c>
      <c r="E562" s="63"/>
      <c r="F562" s="94">
        <f t="shared" si="22"/>
        <v>3308.2999999999997</v>
      </c>
      <c r="G562" s="94">
        <f t="shared" si="22"/>
        <v>3149.2</v>
      </c>
    </row>
    <row r="563" spans="1:7" ht="60" x14ac:dyDescent="0.25">
      <c r="A563" s="64" t="s">
        <v>990</v>
      </c>
      <c r="B563" s="62" t="s">
        <v>427</v>
      </c>
      <c r="C563" s="62" t="s">
        <v>34</v>
      </c>
      <c r="D563" s="62" t="s">
        <v>258</v>
      </c>
      <c r="E563" s="63"/>
      <c r="F563" s="94">
        <f t="shared" si="22"/>
        <v>3308.2999999999997</v>
      </c>
      <c r="G563" s="94">
        <f t="shared" si="22"/>
        <v>3149.2</v>
      </c>
    </row>
    <row r="564" spans="1:7" ht="45" x14ac:dyDescent="0.25">
      <c r="A564" s="52" t="s">
        <v>187</v>
      </c>
      <c r="B564" s="62" t="s">
        <v>427</v>
      </c>
      <c r="C564" s="62" t="s">
        <v>34</v>
      </c>
      <c r="D564" s="62" t="s">
        <v>258</v>
      </c>
      <c r="E564" s="63">
        <v>200</v>
      </c>
      <c r="F564" s="94">
        <v>3308.2999999999997</v>
      </c>
      <c r="G564" s="94">
        <v>3149.2</v>
      </c>
    </row>
    <row r="565" spans="1:7" x14ac:dyDescent="0.25">
      <c r="A565" s="55"/>
      <c r="B565" s="58"/>
      <c r="C565" s="53" t="s">
        <v>197</v>
      </c>
      <c r="D565" s="58"/>
      <c r="E565" s="58"/>
      <c r="F565" s="94"/>
      <c r="G565" s="94"/>
    </row>
    <row r="566" spans="1:7" ht="43.5" x14ac:dyDescent="0.25">
      <c r="A566" s="50" t="s">
        <v>448</v>
      </c>
      <c r="B566" s="51" t="s">
        <v>449</v>
      </c>
      <c r="C566" s="53" t="s">
        <v>197</v>
      </c>
      <c r="D566" s="51"/>
      <c r="E566" s="58"/>
      <c r="F566" s="92">
        <f>F567+F574+F742+F749</f>
        <v>4854094.5999999996</v>
      </c>
      <c r="G566" s="92">
        <f>G567+G574+G742+G749</f>
        <v>4796356.9999999991</v>
      </c>
    </row>
    <row r="567" spans="1:7" ht="15.75" x14ac:dyDescent="0.25">
      <c r="A567" s="52" t="s">
        <v>3</v>
      </c>
      <c r="B567" s="53" t="s">
        <v>449</v>
      </c>
      <c r="C567" s="53" t="s">
        <v>2</v>
      </c>
      <c r="D567" s="51"/>
      <c r="E567" s="148"/>
      <c r="F567" s="94">
        <f>F568</f>
        <v>3879.5000000000005</v>
      </c>
      <c r="G567" s="94">
        <f>G568</f>
        <v>3807</v>
      </c>
    </row>
    <row r="568" spans="1:7" x14ac:dyDescent="0.25">
      <c r="A568" s="52" t="s">
        <v>19</v>
      </c>
      <c r="B568" s="53" t="s">
        <v>449</v>
      </c>
      <c r="C568" s="53" t="s">
        <v>18</v>
      </c>
      <c r="D568" s="53"/>
      <c r="E568" s="58"/>
      <c r="F568" s="94">
        <f>F569</f>
        <v>3879.5000000000005</v>
      </c>
      <c r="G568" s="94">
        <f>G569</f>
        <v>3807</v>
      </c>
    </row>
    <row r="569" spans="1:7" x14ac:dyDescent="0.25">
      <c r="A569" s="52" t="s">
        <v>176</v>
      </c>
      <c r="B569" s="53" t="s">
        <v>449</v>
      </c>
      <c r="C569" s="53" t="s">
        <v>18</v>
      </c>
      <c r="D569" s="53" t="s">
        <v>177</v>
      </c>
      <c r="E569" s="58"/>
      <c r="F569" s="94">
        <f>F570+F572</f>
        <v>3879.5000000000005</v>
      </c>
      <c r="G569" s="94">
        <f>G570+G572</f>
        <v>3807</v>
      </c>
    </row>
    <row r="570" spans="1:7" ht="30" x14ac:dyDescent="0.25">
      <c r="A570" s="52" t="s">
        <v>215</v>
      </c>
      <c r="B570" s="53" t="s">
        <v>449</v>
      </c>
      <c r="C570" s="49" t="s">
        <v>18</v>
      </c>
      <c r="D570" s="53" t="s">
        <v>216</v>
      </c>
      <c r="E570" s="48"/>
      <c r="F570" s="94">
        <f>F571</f>
        <v>175.4</v>
      </c>
      <c r="G570" s="94">
        <f>G571</f>
        <v>175.4</v>
      </c>
    </row>
    <row r="571" spans="1:7" ht="45" x14ac:dyDescent="0.25">
      <c r="A571" s="52" t="s">
        <v>242</v>
      </c>
      <c r="B571" s="53" t="s">
        <v>449</v>
      </c>
      <c r="C571" s="49" t="s">
        <v>18</v>
      </c>
      <c r="D571" s="53" t="s">
        <v>216</v>
      </c>
      <c r="E571" s="48">
        <v>600</v>
      </c>
      <c r="F571" s="94">
        <v>175.4</v>
      </c>
      <c r="G571" s="94">
        <v>175.4</v>
      </c>
    </row>
    <row r="572" spans="1:7" ht="75" x14ac:dyDescent="0.25">
      <c r="A572" s="52" t="s">
        <v>984</v>
      </c>
      <c r="B572" s="53" t="s">
        <v>449</v>
      </c>
      <c r="C572" s="53" t="s">
        <v>18</v>
      </c>
      <c r="D572" s="53" t="s">
        <v>219</v>
      </c>
      <c r="E572" s="58"/>
      <c r="F572" s="94">
        <f>F573</f>
        <v>3704.1000000000004</v>
      </c>
      <c r="G572" s="94">
        <f>G573</f>
        <v>3631.6</v>
      </c>
    </row>
    <row r="573" spans="1:7" ht="45" x14ac:dyDescent="0.25">
      <c r="A573" s="52" t="s">
        <v>242</v>
      </c>
      <c r="B573" s="53" t="s">
        <v>449</v>
      </c>
      <c r="C573" s="53" t="s">
        <v>18</v>
      </c>
      <c r="D573" s="53" t="s">
        <v>219</v>
      </c>
      <c r="E573" s="58">
        <v>600</v>
      </c>
      <c r="F573" s="94">
        <v>3704.1000000000004</v>
      </c>
      <c r="G573" s="94">
        <v>3631.6</v>
      </c>
    </row>
    <row r="574" spans="1:7" x14ac:dyDescent="0.25">
      <c r="A574" s="52" t="s">
        <v>48</v>
      </c>
      <c r="B574" s="53" t="s">
        <v>449</v>
      </c>
      <c r="C574" s="53" t="s">
        <v>47</v>
      </c>
      <c r="D574" s="53"/>
      <c r="E574" s="58"/>
      <c r="F574" s="94">
        <f>F575+F611+F663+F691+F703</f>
        <v>4678014.8</v>
      </c>
      <c r="G574" s="94">
        <f>G575+G611+G663+G691+G703</f>
        <v>4626405.2999999989</v>
      </c>
    </row>
    <row r="575" spans="1:7" x14ac:dyDescent="0.25">
      <c r="A575" s="52" t="s">
        <v>323</v>
      </c>
      <c r="B575" s="53" t="s">
        <v>449</v>
      </c>
      <c r="C575" s="53" t="s">
        <v>49</v>
      </c>
      <c r="D575" s="53"/>
      <c r="E575" s="58"/>
      <c r="F575" s="94">
        <f>F576+F579</f>
        <v>1448193.9000000001</v>
      </c>
      <c r="G575" s="94">
        <f>G576+G579</f>
        <v>1446156.3</v>
      </c>
    </row>
    <row r="576" spans="1:7" x14ac:dyDescent="0.25">
      <c r="A576" s="52" t="s">
        <v>176</v>
      </c>
      <c r="B576" s="53" t="s">
        <v>449</v>
      </c>
      <c r="C576" s="49" t="s">
        <v>49</v>
      </c>
      <c r="D576" s="62" t="s">
        <v>177</v>
      </c>
      <c r="E576" s="58"/>
      <c r="F576" s="94">
        <f>F577</f>
        <v>195</v>
      </c>
      <c r="G576" s="94">
        <f>G577</f>
        <v>195</v>
      </c>
    </row>
    <row r="577" spans="1:7" ht="30" x14ac:dyDescent="0.25">
      <c r="A577" s="52" t="s">
        <v>215</v>
      </c>
      <c r="B577" s="53" t="s">
        <v>449</v>
      </c>
      <c r="C577" s="49" t="s">
        <v>49</v>
      </c>
      <c r="D577" s="53" t="s">
        <v>216</v>
      </c>
      <c r="E577" s="48"/>
      <c r="F577" s="94">
        <f>F578</f>
        <v>195</v>
      </c>
      <c r="G577" s="94">
        <f>G578</f>
        <v>195</v>
      </c>
    </row>
    <row r="578" spans="1:7" ht="45" x14ac:dyDescent="0.25">
      <c r="A578" s="52" t="s">
        <v>242</v>
      </c>
      <c r="B578" s="53" t="s">
        <v>449</v>
      </c>
      <c r="C578" s="49" t="s">
        <v>49</v>
      </c>
      <c r="D578" s="53" t="s">
        <v>216</v>
      </c>
      <c r="E578" s="48">
        <v>600</v>
      </c>
      <c r="F578" s="94">
        <v>195</v>
      </c>
      <c r="G578" s="94">
        <v>195</v>
      </c>
    </row>
    <row r="579" spans="1:7" ht="30" x14ac:dyDescent="0.25">
      <c r="A579" s="52" t="s">
        <v>798</v>
      </c>
      <c r="B579" s="53" t="s">
        <v>449</v>
      </c>
      <c r="C579" s="53" t="s">
        <v>49</v>
      </c>
      <c r="D579" s="53" t="s">
        <v>324</v>
      </c>
      <c r="E579" s="58"/>
      <c r="F579" s="94">
        <f>F580+F605</f>
        <v>1447998.9000000001</v>
      </c>
      <c r="G579" s="94">
        <f>G580+G605</f>
        <v>1445961.3</v>
      </c>
    </row>
    <row r="580" spans="1:7" ht="45" x14ac:dyDescent="0.25">
      <c r="A580" s="55" t="s">
        <v>325</v>
      </c>
      <c r="B580" s="53" t="s">
        <v>449</v>
      </c>
      <c r="C580" s="53" t="s">
        <v>49</v>
      </c>
      <c r="D580" s="53" t="s">
        <v>326</v>
      </c>
      <c r="E580" s="58"/>
      <c r="F580" s="94">
        <f>F581+F593+F602</f>
        <v>1447268.1</v>
      </c>
      <c r="G580" s="94">
        <f>G581+G593+G602</f>
        <v>1445436.5</v>
      </c>
    </row>
    <row r="581" spans="1:7" ht="60" x14ac:dyDescent="0.25">
      <c r="A581" s="55" t="s">
        <v>450</v>
      </c>
      <c r="B581" s="53" t="s">
        <v>449</v>
      </c>
      <c r="C581" s="53" t="s">
        <v>49</v>
      </c>
      <c r="D581" s="53" t="s">
        <v>451</v>
      </c>
      <c r="E581" s="58"/>
      <c r="F581" s="94">
        <f>F582+F584+F586+F589+F591</f>
        <v>1412172.5</v>
      </c>
      <c r="G581" s="94">
        <f>G582+G584+G586+G589+G591</f>
        <v>1411757.8</v>
      </c>
    </row>
    <row r="582" spans="1:7" ht="60" x14ac:dyDescent="0.25">
      <c r="A582" s="55" t="s">
        <v>217</v>
      </c>
      <c r="B582" s="53" t="s">
        <v>449</v>
      </c>
      <c r="C582" s="53" t="s">
        <v>49</v>
      </c>
      <c r="D582" s="53" t="s">
        <v>452</v>
      </c>
      <c r="E582" s="58"/>
      <c r="F582" s="94">
        <f>F583</f>
        <v>649146.5</v>
      </c>
      <c r="G582" s="94">
        <f>G583</f>
        <v>648831.80000000005</v>
      </c>
    </row>
    <row r="583" spans="1:7" ht="45" x14ac:dyDescent="0.25">
      <c r="A583" s="52" t="s">
        <v>242</v>
      </c>
      <c r="B583" s="53" t="s">
        <v>449</v>
      </c>
      <c r="C583" s="53" t="s">
        <v>49</v>
      </c>
      <c r="D583" s="53" t="s">
        <v>452</v>
      </c>
      <c r="E583" s="58">
        <v>600</v>
      </c>
      <c r="F583" s="94">
        <v>649146.5</v>
      </c>
      <c r="G583" s="94">
        <v>648831.80000000005</v>
      </c>
    </row>
    <row r="584" spans="1:7" ht="45" x14ac:dyDescent="0.25">
      <c r="A584" s="52" t="s">
        <v>1076</v>
      </c>
      <c r="B584" s="53" t="s">
        <v>449</v>
      </c>
      <c r="C584" s="53" t="s">
        <v>49</v>
      </c>
      <c r="D584" s="53" t="s">
        <v>1077</v>
      </c>
      <c r="E584" s="58"/>
      <c r="F584" s="94">
        <f>F585</f>
        <v>562</v>
      </c>
      <c r="G584" s="94">
        <f>G585</f>
        <v>562</v>
      </c>
    </row>
    <row r="585" spans="1:7" ht="45" x14ac:dyDescent="0.25">
      <c r="A585" s="52" t="s">
        <v>242</v>
      </c>
      <c r="B585" s="53" t="s">
        <v>449</v>
      </c>
      <c r="C585" s="53" t="s">
        <v>49</v>
      </c>
      <c r="D585" s="53" t="s">
        <v>1077</v>
      </c>
      <c r="E585" s="58">
        <v>600</v>
      </c>
      <c r="F585" s="94">
        <v>562</v>
      </c>
      <c r="G585" s="94">
        <v>562</v>
      </c>
    </row>
    <row r="586" spans="1:7" ht="150" x14ac:dyDescent="0.25">
      <c r="A586" s="52" t="s">
        <v>829</v>
      </c>
      <c r="B586" s="53" t="s">
        <v>449</v>
      </c>
      <c r="C586" s="53" t="s">
        <v>49</v>
      </c>
      <c r="D586" s="53" t="s">
        <v>830</v>
      </c>
      <c r="E586" s="58"/>
      <c r="F586" s="94">
        <f>F587+F588</f>
        <v>18780</v>
      </c>
      <c r="G586" s="94">
        <f>G587+G588</f>
        <v>18680</v>
      </c>
    </row>
    <row r="587" spans="1:7" ht="45" x14ac:dyDescent="0.25">
      <c r="A587" s="52" t="s">
        <v>242</v>
      </c>
      <c r="B587" s="53" t="s">
        <v>449</v>
      </c>
      <c r="C587" s="53" t="s">
        <v>49</v>
      </c>
      <c r="D587" s="53" t="s">
        <v>830</v>
      </c>
      <c r="E587" s="58">
        <v>600</v>
      </c>
      <c r="F587" s="94">
        <v>7990</v>
      </c>
      <c r="G587" s="94">
        <v>7890</v>
      </c>
    </row>
    <row r="588" spans="1:7" x14ac:dyDescent="0.25">
      <c r="A588" s="55" t="s">
        <v>189</v>
      </c>
      <c r="B588" s="53" t="s">
        <v>449</v>
      </c>
      <c r="C588" s="53" t="s">
        <v>49</v>
      </c>
      <c r="D588" s="53" t="s">
        <v>830</v>
      </c>
      <c r="E588" s="58">
        <v>800</v>
      </c>
      <c r="F588" s="94">
        <v>10790</v>
      </c>
      <c r="G588" s="94">
        <v>10790</v>
      </c>
    </row>
    <row r="589" spans="1:7" ht="75" x14ac:dyDescent="0.25">
      <c r="A589" s="52" t="s">
        <v>831</v>
      </c>
      <c r="B589" s="53" t="s">
        <v>449</v>
      </c>
      <c r="C589" s="53" t="s">
        <v>49</v>
      </c>
      <c r="D589" s="53" t="s">
        <v>832</v>
      </c>
      <c r="E589" s="58"/>
      <c r="F589" s="94">
        <f>F590</f>
        <v>3887.6000000000004</v>
      </c>
      <c r="G589" s="94">
        <f>G590</f>
        <v>3887.6000000000004</v>
      </c>
    </row>
    <row r="590" spans="1:7" ht="45" x14ac:dyDescent="0.25">
      <c r="A590" s="52" t="s">
        <v>242</v>
      </c>
      <c r="B590" s="53" t="s">
        <v>449</v>
      </c>
      <c r="C590" s="53" t="s">
        <v>49</v>
      </c>
      <c r="D590" s="53" t="s">
        <v>832</v>
      </c>
      <c r="E590" s="58">
        <v>600</v>
      </c>
      <c r="F590" s="94">
        <v>3887.6000000000004</v>
      </c>
      <c r="G590" s="94">
        <v>3887.6000000000004</v>
      </c>
    </row>
    <row r="591" spans="1:7" ht="225" x14ac:dyDescent="0.25">
      <c r="A591" s="114" t="s">
        <v>1078</v>
      </c>
      <c r="B591" s="53" t="s">
        <v>449</v>
      </c>
      <c r="C591" s="53" t="s">
        <v>49</v>
      </c>
      <c r="D591" s="53" t="s">
        <v>478</v>
      </c>
      <c r="E591" s="58"/>
      <c r="F591" s="94">
        <f>F592</f>
        <v>739796.4</v>
      </c>
      <c r="G591" s="94">
        <f>G592</f>
        <v>739796.4</v>
      </c>
    </row>
    <row r="592" spans="1:7" ht="45" x14ac:dyDescent="0.25">
      <c r="A592" s="52" t="s">
        <v>242</v>
      </c>
      <c r="B592" s="53" t="s">
        <v>449</v>
      </c>
      <c r="C592" s="53" t="s">
        <v>49</v>
      </c>
      <c r="D592" s="53" t="s">
        <v>478</v>
      </c>
      <c r="E592" s="53" t="s">
        <v>453</v>
      </c>
      <c r="F592" s="94">
        <v>739796.4</v>
      </c>
      <c r="G592" s="94">
        <v>739796.4</v>
      </c>
    </row>
    <row r="593" spans="1:7" ht="45" x14ac:dyDescent="0.25">
      <c r="A593" s="52" t="s">
        <v>454</v>
      </c>
      <c r="B593" s="53" t="s">
        <v>449</v>
      </c>
      <c r="C593" s="53" t="s">
        <v>49</v>
      </c>
      <c r="D593" s="53" t="s">
        <v>327</v>
      </c>
      <c r="E593" s="53"/>
      <c r="F593" s="94">
        <f>F594+F596+F598+F600</f>
        <v>34595.599999999999</v>
      </c>
      <c r="G593" s="94">
        <f>G594+G596+G598+G600</f>
        <v>33178.700000000004</v>
      </c>
    </row>
    <row r="594" spans="1:7" ht="45" x14ac:dyDescent="0.25">
      <c r="A594" s="112" t="s">
        <v>455</v>
      </c>
      <c r="B594" s="53" t="s">
        <v>449</v>
      </c>
      <c r="C594" s="53" t="s">
        <v>49</v>
      </c>
      <c r="D594" s="53" t="s">
        <v>456</v>
      </c>
      <c r="E594" s="53"/>
      <c r="F594" s="94">
        <f>F595</f>
        <v>2501.5</v>
      </c>
      <c r="G594" s="94">
        <f>G595</f>
        <v>2501.5</v>
      </c>
    </row>
    <row r="595" spans="1:7" ht="45" x14ac:dyDescent="0.25">
      <c r="A595" s="52" t="s">
        <v>242</v>
      </c>
      <c r="B595" s="53" t="s">
        <v>449</v>
      </c>
      <c r="C595" s="53" t="s">
        <v>49</v>
      </c>
      <c r="D595" s="53" t="s">
        <v>456</v>
      </c>
      <c r="E595" s="53" t="s">
        <v>453</v>
      </c>
      <c r="F595" s="94">
        <v>2501.5</v>
      </c>
      <c r="G595" s="94">
        <v>2501.5</v>
      </c>
    </row>
    <row r="596" spans="1:7" ht="45" x14ac:dyDescent="0.25">
      <c r="A596" s="149" t="s">
        <v>814</v>
      </c>
      <c r="B596" s="98" t="s">
        <v>449</v>
      </c>
      <c r="C596" s="98" t="s">
        <v>49</v>
      </c>
      <c r="D596" s="98" t="s">
        <v>479</v>
      </c>
      <c r="E596" s="98"/>
      <c r="F596" s="94">
        <f>F597</f>
        <v>458.2</v>
      </c>
      <c r="G596" s="94">
        <f>G597</f>
        <v>458.2</v>
      </c>
    </row>
    <row r="597" spans="1:7" ht="45" x14ac:dyDescent="0.25">
      <c r="A597" s="99" t="s">
        <v>242</v>
      </c>
      <c r="B597" s="98" t="s">
        <v>449</v>
      </c>
      <c r="C597" s="98" t="s">
        <v>49</v>
      </c>
      <c r="D597" s="98" t="s">
        <v>479</v>
      </c>
      <c r="E597" s="98" t="s">
        <v>453</v>
      </c>
      <c r="F597" s="94">
        <v>458.2</v>
      </c>
      <c r="G597" s="94">
        <v>458.2</v>
      </c>
    </row>
    <row r="598" spans="1:7" ht="45" x14ac:dyDescent="0.25">
      <c r="A598" s="52" t="s">
        <v>1079</v>
      </c>
      <c r="B598" s="53" t="s">
        <v>449</v>
      </c>
      <c r="C598" s="53" t="s">
        <v>49</v>
      </c>
      <c r="D598" s="53" t="s">
        <v>458</v>
      </c>
      <c r="E598" s="53"/>
      <c r="F598" s="94">
        <f>F599</f>
        <v>29949.1</v>
      </c>
      <c r="G598" s="94">
        <f>G599</f>
        <v>28532.2</v>
      </c>
    </row>
    <row r="599" spans="1:7" ht="45" x14ac:dyDescent="0.25">
      <c r="A599" s="52" t="s">
        <v>242</v>
      </c>
      <c r="B599" s="53" t="s">
        <v>449</v>
      </c>
      <c r="C599" s="53" t="s">
        <v>49</v>
      </c>
      <c r="D599" s="53" t="s">
        <v>458</v>
      </c>
      <c r="E599" s="53" t="s">
        <v>453</v>
      </c>
      <c r="F599" s="94">
        <v>29949.1</v>
      </c>
      <c r="G599" s="94">
        <v>28532.2</v>
      </c>
    </row>
    <row r="600" spans="1:7" ht="60" x14ac:dyDescent="0.25">
      <c r="A600" s="52" t="s">
        <v>1080</v>
      </c>
      <c r="B600" s="53" t="s">
        <v>449</v>
      </c>
      <c r="C600" s="53" t="s">
        <v>49</v>
      </c>
      <c r="D600" s="53" t="s">
        <v>1081</v>
      </c>
      <c r="E600" s="53"/>
      <c r="F600" s="94">
        <f>F601</f>
        <v>1686.8</v>
      </c>
      <c r="G600" s="94">
        <f>G601</f>
        <v>1686.8</v>
      </c>
    </row>
    <row r="601" spans="1:7" ht="45" x14ac:dyDescent="0.25">
      <c r="A601" s="52" t="s">
        <v>242</v>
      </c>
      <c r="B601" s="53" t="s">
        <v>449</v>
      </c>
      <c r="C601" s="53" t="s">
        <v>49</v>
      </c>
      <c r="D601" s="53" t="s">
        <v>1081</v>
      </c>
      <c r="E601" s="53" t="s">
        <v>453</v>
      </c>
      <c r="F601" s="94">
        <v>1686.8</v>
      </c>
      <c r="G601" s="94">
        <v>1686.8</v>
      </c>
    </row>
    <row r="602" spans="1:7" ht="45" x14ac:dyDescent="0.25">
      <c r="A602" s="150" t="s">
        <v>833</v>
      </c>
      <c r="B602" s="53" t="s">
        <v>449</v>
      </c>
      <c r="C602" s="53" t="s">
        <v>49</v>
      </c>
      <c r="D602" s="115" t="s">
        <v>834</v>
      </c>
      <c r="E602" s="58"/>
      <c r="F602" s="94">
        <f>F603</f>
        <v>500</v>
      </c>
      <c r="G602" s="94">
        <f>G603</f>
        <v>500</v>
      </c>
    </row>
    <row r="603" spans="1:7" ht="30" x14ac:dyDescent="0.25">
      <c r="A603" s="150" t="s">
        <v>835</v>
      </c>
      <c r="B603" s="53" t="s">
        <v>449</v>
      </c>
      <c r="C603" s="53" t="s">
        <v>49</v>
      </c>
      <c r="D603" s="115" t="s">
        <v>836</v>
      </c>
      <c r="E603" s="58"/>
      <c r="F603" s="94">
        <f>F604</f>
        <v>500</v>
      </c>
      <c r="G603" s="94">
        <f>G604</f>
        <v>500</v>
      </c>
    </row>
    <row r="604" spans="1:7" ht="45" x14ac:dyDescent="0.25">
      <c r="A604" s="97" t="s">
        <v>242</v>
      </c>
      <c r="B604" s="53" t="s">
        <v>449</v>
      </c>
      <c r="C604" s="53" t="s">
        <v>49</v>
      </c>
      <c r="D604" s="115" t="s">
        <v>836</v>
      </c>
      <c r="E604" s="58">
        <v>600</v>
      </c>
      <c r="F604" s="94">
        <v>500</v>
      </c>
      <c r="G604" s="94">
        <v>500</v>
      </c>
    </row>
    <row r="605" spans="1:7" ht="75" x14ac:dyDescent="0.25">
      <c r="A605" s="73" t="s">
        <v>837</v>
      </c>
      <c r="B605" s="74" t="s">
        <v>449</v>
      </c>
      <c r="C605" s="75" t="s">
        <v>49</v>
      </c>
      <c r="D605" s="74" t="s">
        <v>464</v>
      </c>
      <c r="E605" s="75"/>
      <c r="F605" s="94">
        <f>F606</f>
        <v>730.8</v>
      </c>
      <c r="G605" s="94">
        <f>G606</f>
        <v>524.79999999999995</v>
      </c>
    </row>
    <row r="606" spans="1:7" ht="60" x14ac:dyDescent="0.25">
      <c r="A606" s="76" t="s">
        <v>465</v>
      </c>
      <c r="B606" s="74" t="s">
        <v>449</v>
      </c>
      <c r="C606" s="75" t="s">
        <v>49</v>
      </c>
      <c r="D606" s="74" t="s">
        <v>466</v>
      </c>
      <c r="E606" s="75"/>
      <c r="F606" s="94">
        <f>F607+F609</f>
        <v>730.8</v>
      </c>
      <c r="G606" s="94">
        <f>G607+G609</f>
        <v>524.79999999999995</v>
      </c>
    </row>
    <row r="607" spans="1:7" ht="45" x14ac:dyDescent="0.25">
      <c r="A607" s="116" t="s">
        <v>467</v>
      </c>
      <c r="B607" s="53" t="s">
        <v>449</v>
      </c>
      <c r="C607" s="53" t="s">
        <v>49</v>
      </c>
      <c r="D607" s="115" t="s">
        <v>468</v>
      </c>
      <c r="E607" s="58"/>
      <c r="F607" s="94">
        <f>F608</f>
        <v>261.39999999999998</v>
      </c>
      <c r="G607" s="94">
        <f>G608</f>
        <v>261.39999999999998</v>
      </c>
    </row>
    <row r="608" spans="1:7" ht="45" x14ac:dyDescent="0.25">
      <c r="A608" s="52" t="s">
        <v>242</v>
      </c>
      <c r="B608" s="53" t="s">
        <v>449</v>
      </c>
      <c r="C608" s="53" t="s">
        <v>49</v>
      </c>
      <c r="D608" s="115" t="s">
        <v>468</v>
      </c>
      <c r="E608" s="58">
        <v>600</v>
      </c>
      <c r="F608" s="94">
        <v>261.39999999999998</v>
      </c>
      <c r="G608" s="94">
        <v>261.39999999999998</v>
      </c>
    </row>
    <row r="609" spans="1:7" ht="45" x14ac:dyDescent="0.25">
      <c r="A609" s="77" t="s">
        <v>469</v>
      </c>
      <c r="B609" s="74" t="s">
        <v>449</v>
      </c>
      <c r="C609" s="75" t="s">
        <v>49</v>
      </c>
      <c r="D609" s="74" t="s">
        <v>470</v>
      </c>
      <c r="E609" s="75"/>
      <c r="F609" s="94">
        <f>F610</f>
        <v>469.4</v>
      </c>
      <c r="G609" s="94">
        <f>G610</f>
        <v>263.39999999999998</v>
      </c>
    </row>
    <row r="610" spans="1:7" ht="45" x14ac:dyDescent="0.25">
      <c r="A610" s="52" t="s">
        <v>242</v>
      </c>
      <c r="B610" s="74" t="s">
        <v>449</v>
      </c>
      <c r="C610" s="75" t="s">
        <v>49</v>
      </c>
      <c r="D610" s="74" t="s">
        <v>470</v>
      </c>
      <c r="E610" s="75">
        <v>600</v>
      </c>
      <c r="F610" s="94">
        <v>469.4</v>
      </c>
      <c r="G610" s="94">
        <v>263.39999999999998</v>
      </c>
    </row>
    <row r="611" spans="1:7" x14ac:dyDescent="0.25">
      <c r="A611" s="52" t="s">
        <v>329</v>
      </c>
      <c r="B611" s="53" t="s">
        <v>449</v>
      </c>
      <c r="C611" s="53" t="s">
        <v>51</v>
      </c>
      <c r="D611" s="53"/>
      <c r="E611" s="58"/>
      <c r="F611" s="94">
        <f>F612+F615</f>
        <v>2810653.1999999997</v>
      </c>
      <c r="G611" s="94">
        <f>G612+G615</f>
        <v>2764168.3</v>
      </c>
    </row>
    <row r="612" spans="1:7" x14ac:dyDescent="0.25">
      <c r="A612" s="52" t="s">
        <v>176</v>
      </c>
      <c r="B612" s="53" t="s">
        <v>449</v>
      </c>
      <c r="C612" s="53" t="s">
        <v>51</v>
      </c>
      <c r="D612" s="53" t="s">
        <v>177</v>
      </c>
      <c r="E612" s="48"/>
      <c r="F612" s="94">
        <f>F613</f>
        <v>3828.5</v>
      </c>
      <c r="G612" s="94">
        <f>G613</f>
        <v>3827.9</v>
      </c>
    </row>
    <row r="613" spans="1:7" ht="30" x14ac:dyDescent="0.25">
      <c r="A613" s="52" t="s">
        <v>215</v>
      </c>
      <c r="B613" s="53" t="s">
        <v>449</v>
      </c>
      <c r="C613" s="53" t="s">
        <v>51</v>
      </c>
      <c r="D613" s="53" t="s">
        <v>216</v>
      </c>
      <c r="E613" s="48"/>
      <c r="F613" s="94">
        <f>F614</f>
        <v>3828.5</v>
      </c>
      <c r="G613" s="94">
        <f>G614</f>
        <v>3827.9</v>
      </c>
    </row>
    <row r="614" spans="1:7" ht="45" x14ac:dyDescent="0.25">
      <c r="A614" s="52" t="s">
        <v>242</v>
      </c>
      <c r="B614" s="53" t="s">
        <v>449</v>
      </c>
      <c r="C614" s="53" t="s">
        <v>51</v>
      </c>
      <c r="D614" s="53" t="s">
        <v>216</v>
      </c>
      <c r="E614" s="48">
        <v>600</v>
      </c>
      <c r="F614" s="94">
        <v>3828.5</v>
      </c>
      <c r="G614" s="94">
        <v>3827.9</v>
      </c>
    </row>
    <row r="615" spans="1:7" ht="30" x14ac:dyDescent="0.25">
      <c r="A615" s="52" t="s">
        <v>798</v>
      </c>
      <c r="B615" s="53" t="s">
        <v>449</v>
      </c>
      <c r="C615" s="53" t="s">
        <v>51</v>
      </c>
      <c r="D615" s="53" t="s">
        <v>324</v>
      </c>
      <c r="E615" s="58"/>
      <c r="F615" s="94">
        <f>F616+F655</f>
        <v>2806824.6999999997</v>
      </c>
      <c r="G615" s="94">
        <f>G616+G655</f>
        <v>2760340.4</v>
      </c>
    </row>
    <row r="616" spans="1:7" ht="45" x14ac:dyDescent="0.25">
      <c r="A616" s="55" t="s">
        <v>325</v>
      </c>
      <c r="B616" s="53" t="s">
        <v>449</v>
      </c>
      <c r="C616" s="53" t="s">
        <v>51</v>
      </c>
      <c r="D616" s="53" t="s">
        <v>326</v>
      </c>
      <c r="E616" s="58"/>
      <c r="F616" s="94">
        <f>F617+F640+F649+F652</f>
        <v>2803876.3</v>
      </c>
      <c r="G616" s="94">
        <f>G617+G640+G649+G652</f>
        <v>2757539.1</v>
      </c>
    </row>
    <row r="617" spans="1:7" ht="60" x14ac:dyDescent="0.25">
      <c r="A617" s="55" t="s">
        <v>450</v>
      </c>
      <c r="B617" s="53" t="s">
        <v>449</v>
      </c>
      <c r="C617" s="53" t="s">
        <v>51</v>
      </c>
      <c r="D617" s="53" t="s">
        <v>451</v>
      </c>
      <c r="E617" s="58"/>
      <c r="F617" s="94">
        <f>F618+F620+F622+F624+F626+F628+F630+F632+F634+F636+F638</f>
        <v>1764067.2</v>
      </c>
      <c r="G617" s="94">
        <f>G618+G620+G622+G624+G626+G628+G630+G632+G634+G636+G638</f>
        <v>1718987.5</v>
      </c>
    </row>
    <row r="618" spans="1:7" ht="75" x14ac:dyDescent="0.25">
      <c r="A618" s="55" t="s">
        <v>1082</v>
      </c>
      <c r="B618" s="53" t="s">
        <v>449</v>
      </c>
      <c r="C618" s="53" t="s">
        <v>51</v>
      </c>
      <c r="D618" s="53" t="s">
        <v>838</v>
      </c>
      <c r="E618" s="58"/>
      <c r="F618" s="94">
        <f>F619</f>
        <v>137487.4</v>
      </c>
      <c r="G618" s="94">
        <f>G619</f>
        <v>116592.4</v>
      </c>
    </row>
    <row r="619" spans="1:7" ht="45" x14ac:dyDescent="0.25">
      <c r="A619" s="52" t="s">
        <v>242</v>
      </c>
      <c r="B619" s="53" t="s">
        <v>449</v>
      </c>
      <c r="C619" s="53" t="s">
        <v>51</v>
      </c>
      <c r="D619" s="53" t="s">
        <v>838</v>
      </c>
      <c r="E619" s="58">
        <v>600</v>
      </c>
      <c r="F619" s="94">
        <v>137487.4</v>
      </c>
      <c r="G619" s="94">
        <v>116592.4</v>
      </c>
    </row>
    <row r="620" spans="1:7" ht="60" x14ac:dyDescent="0.25">
      <c r="A620" s="61" t="s">
        <v>471</v>
      </c>
      <c r="B620" s="53" t="s">
        <v>449</v>
      </c>
      <c r="C620" s="53" t="s">
        <v>51</v>
      </c>
      <c r="D620" s="62" t="s">
        <v>472</v>
      </c>
      <c r="E620" s="78"/>
      <c r="F620" s="94">
        <f>F621</f>
        <v>21813.599999999999</v>
      </c>
      <c r="G620" s="94">
        <f>G621</f>
        <v>21428.5</v>
      </c>
    </row>
    <row r="621" spans="1:7" ht="45" x14ac:dyDescent="0.25">
      <c r="A621" s="52" t="s">
        <v>242</v>
      </c>
      <c r="B621" s="53" t="s">
        <v>449</v>
      </c>
      <c r="C621" s="53" t="s">
        <v>51</v>
      </c>
      <c r="D621" s="62" t="s">
        <v>472</v>
      </c>
      <c r="E621" s="57">
        <v>600</v>
      </c>
      <c r="F621" s="94">
        <v>21813.599999999999</v>
      </c>
      <c r="G621" s="94">
        <v>21428.5</v>
      </c>
    </row>
    <row r="622" spans="1:7" ht="45" x14ac:dyDescent="0.25">
      <c r="A622" s="61" t="s">
        <v>473</v>
      </c>
      <c r="B622" s="53" t="s">
        <v>449</v>
      </c>
      <c r="C622" s="53" t="s">
        <v>51</v>
      </c>
      <c r="D622" s="62" t="s">
        <v>474</v>
      </c>
      <c r="E622" s="78"/>
      <c r="F622" s="94">
        <f>F623</f>
        <v>499.2</v>
      </c>
      <c r="G622" s="94">
        <f>G623</f>
        <v>499.2</v>
      </c>
    </row>
    <row r="623" spans="1:7" ht="45" x14ac:dyDescent="0.25">
      <c r="A623" s="52" t="s">
        <v>242</v>
      </c>
      <c r="B623" s="53" t="s">
        <v>449</v>
      </c>
      <c r="C623" s="53" t="s">
        <v>51</v>
      </c>
      <c r="D623" s="62" t="s">
        <v>474</v>
      </c>
      <c r="E623" s="57">
        <v>600</v>
      </c>
      <c r="F623" s="94">
        <v>499.2</v>
      </c>
      <c r="G623" s="94">
        <v>499.2</v>
      </c>
    </row>
    <row r="624" spans="1:7" ht="60" x14ac:dyDescent="0.25">
      <c r="A624" s="55" t="s">
        <v>217</v>
      </c>
      <c r="B624" s="53" t="s">
        <v>449</v>
      </c>
      <c r="C624" s="53" t="s">
        <v>51</v>
      </c>
      <c r="D624" s="53" t="s">
        <v>452</v>
      </c>
      <c r="E624" s="58"/>
      <c r="F624" s="94">
        <f>F625</f>
        <v>292490.09999999998</v>
      </c>
      <c r="G624" s="94">
        <f>G625</f>
        <v>292103.40000000002</v>
      </c>
    </row>
    <row r="625" spans="1:7" ht="45" x14ac:dyDescent="0.25">
      <c r="A625" s="52" t="s">
        <v>242</v>
      </c>
      <c r="B625" s="53" t="s">
        <v>449</v>
      </c>
      <c r="C625" s="53" t="s">
        <v>51</v>
      </c>
      <c r="D625" s="53" t="s">
        <v>452</v>
      </c>
      <c r="E625" s="58">
        <v>600</v>
      </c>
      <c r="F625" s="94">
        <v>292490.09999999998</v>
      </c>
      <c r="G625" s="94">
        <v>292103.40000000002</v>
      </c>
    </row>
    <row r="626" spans="1:7" ht="189.75" customHeight="1" x14ac:dyDescent="0.25">
      <c r="A626" s="52" t="s">
        <v>1083</v>
      </c>
      <c r="B626" s="53" t="s">
        <v>449</v>
      </c>
      <c r="C626" s="53" t="s">
        <v>51</v>
      </c>
      <c r="D626" s="53" t="s">
        <v>1084</v>
      </c>
      <c r="E626" s="58"/>
      <c r="F626" s="94">
        <f>F627</f>
        <v>53172.200000000004</v>
      </c>
      <c r="G626" s="94">
        <f>G627</f>
        <v>53156.3</v>
      </c>
    </row>
    <row r="627" spans="1:7" ht="45" x14ac:dyDescent="0.25">
      <c r="A627" s="52" t="s">
        <v>242</v>
      </c>
      <c r="B627" s="53" t="s">
        <v>449</v>
      </c>
      <c r="C627" s="53" t="s">
        <v>51</v>
      </c>
      <c r="D627" s="53" t="s">
        <v>1084</v>
      </c>
      <c r="E627" s="58">
        <v>600</v>
      </c>
      <c r="F627" s="94">
        <v>53172.200000000004</v>
      </c>
      <c r="G627" s="94">
        <v>53156.3</v>
      </c>
    </row>
    <row r="628" spans="1:7" ht="75" x14ac:dyDescent="0.25">
      <c r="A628" s="61" t="s">
        <v>475</v>
      </c>
      <c r="B628" s="53" t="s">
        <v>449</v>
      </c>
      <c r="C628" s="53" t="s">
        <v>51</v>
      </c>
      <c r="D628" s="62" t="s">
        <v>476</v>
      </c>
      <c r="E628" s="78"/>
      <c r="F628" s="94">
        <f>F629</f>
        <v>2303.3000000000002</v>
      </c>
      <c r="G628" s="94">
        <f>G629</f>
        <v>2199.6999999999998</v>
      </c>
    </row>
    <row r="629" spans="1:7" ht="45" x14ac:dyDescent="0.25">
      <c r="A629" s="52" t="s">
        <v>242</v>
      </c>
      <c r="B629" s="53" t="s">
        <v>449</v>
      </c>
      <c r="C629" s="53" t="s">
        <v>51</v>
      </c>
      <c r="D629" s="62" t="s">
        <v>476</v>
      </c>
      <c r="E629" s="57">
        <v>600</v>
      </c>
      <c r="F629" s="94">
        <v>2303.3000000000002</v>
      </c>
      <c r="G629" s="94">
        <v>2199.6999999999998</v>
      </c>
    </row>
    <row r="630" spans="1:7" ht="409.6" customHeight="1" x14ac:dyDescent="0.25">
      <c r="A630" s="52" t="s">
        <v>839</v>
      </c>
      <c r="B630" s="53" t="s">
        <v>449</v>
      </c>
      <c r="C630" s="53" t="s">
        <v>51</v>
      </c>
      <c r="D630" s="62" t="s">
        <v>477</v>
      </c>
      <c r="E630" s="57"/>
      <c r="F630" s="94">
        <f>F631</f>
        <v>3851.8</v>
      </c>
      <c r="G630" s="94">
        <f>G631</f>
        <v>3562.9</v>
      </c>
    </row>
    <row r="631" spans="1:7" ht="45" x14ac:dyDescent="0.25">
      <c r="A631" s="52" t="s">
        <v>242</v>
      </c>
      <c r="B631" s="53" t="s">
        <v>449</v>
      </c>
      <c r="C631" s="53" t="s">
        <v>51</v>
      </c>
      <c r="D631" s="62" t="s">
        <v>477</v>
      </c>
      <c r="E631" s="57">
        <v>600</v>
      </c>
      <c r="F631" s="94">
        <v>3851.8</v>
      </c>
      <c r="G631" s="94">
        <v>3562.9</v>
      </c>
    </row>
    <row r="632" spans="1:7" ht="60" x14ac:dyDescent="0.25">
      <c r="A632" s="151" t="s">
        <v>1085</v>
      </c>
      <c r="B632" s="53" t="s">
        <v>449</v>
      </c>
      <c r="C632" s="53" t="s">
        <v>51</v>
      </c>
      <c r="D632" s="143" t="s">
        <v>840</v>
      </c>
      <c r="E632" s="144"/>
      <c r="F632" s="94">
        <f>F633</f>
        <v>130597.1</v>
      </c>
      <c r="G632" s="94">
        <f>G633</f>
        <v>109022.7</v>
      </c>
    </row>
    <row r="633" spans="1:7" ht="45" x14ac:dyDescent="0.25">
      <c r="A633" s="97" t="s">
        <v>242</v>
      </c>
      <c r="B633" s="53" t="s">
        <v>449</v>
      </c>
      <c r="C633" s="53" t="s">
        <v>51</v>
      </c>
      <c r="D633" s="143" t="s">
        <v>840</v>
      </c>
      <c r="E633" s="144">
        <v>600</v>
      </c>
      <c r="F633" s="94">
        <v>130597.1</v>
      </c>
      <c r="G633" s="94">
        <v>109022.7</v>
      </c>
    </row>
    <row r="634" spans="1:7" ht="150" x14ac:dyDescent="0.25">
      <c r="A634" s="97" t="s">
        <v>1086</v>
      </c>
      <c r="B634" s="53" t="s">
        <v>449</v>
      </c>
      <c r="C634" s="53" t="s">
        <v>51</v>
      </c>
      <c r="D634" s="143" t="s">
        <v>841</v>
      </c>
      <c r="E634" s="144"/>
      <c r="F634" s="94">
        <f>F635</f>
        <v>8698.2999999999993</v>
      </c>
      <c r="G634" s="94">
        <f>G635</f>
        <v>7268.2</v>
      </c>
    </row>
    <row r="635" spans="1:7" ht="45" x14ac:dyDescent="0.25">
      <c r="A635" s="97" t="s">
        <v>242</v>
      </c>
      <c r="B635" s="53" t="s">
        <v>449</v>
      </c>
      <c r="C635" s="53" t="s">
        <v>51</v>
      </c>
      <c r="D635" s="143" t="s">
        <v>841</v>
      </c>
      <c r="E635" s="144">
        <v>600</v>
      </c>
      <c r="F635" s="94">
        <v>8698.2999999999993</v>
      </c>
      <c r="G635" s="94">
        <v>7268.2</v>
      </c>
    </row>
    <row r="636" spans="1:7" ht="75" x14ac:dyDescent="0.25">
      <c r="A636" s="52" t="s">
        <v>831</v>
      </c>
      <c r="B636" s="53" t="s">
        <v>449</v>
      </c>
      <c r="C636" s="53" t="s">
        <v>51</v>
      </c>
      <c r="D636" s="53" t="s">
        <v>832</v>
      </c>
      <c r="E636" s="58"/>
      <c r="F636" s="94">
        <f>F637</f>
        <v>3103.9999999999991</v>
      </c>
      <c r="G636" s="94">
        <f>G637</f>
        <v>3103.9999999999991</v>
      </c>
    </row>
    <row r="637" spans="1:7" ht="45" x14ac:dyDescent="0.25">
      <c r="A637" s="52" t="s">
        <v>242</v>
      </c>
      <c r="B637" s="53" t="s">
        <v>449</v>
      </c>
      <c r="C637" s="53" t="s">
        <v>51</v>
      </c>
      <c r="D637" s="53" t="s">
        <v>832</v>
      </c>
      <c r="E637" s="58">
        <v>600</v>
      </c>
      <c r="F637" s="94">
        <v>3103.9999999999991</v>
      </c>
      <c r="G637" s="94">
        <v>3103.9999999999991</v>
      </c>
    </row>
    <row r="638" spans="1:7" ht="225" x14ac:dyDescent="0.25">
      <c r="A638" s="114" t="s">
        <v>1078</v>
      </c>
      <c r="B638" s="53" t="s">
        <v>449</v>
      </c>
      <c r="C638" s="53" t="s">
        <v>51</v>
      </c>
      <c r="D638" s="53" t="s">
        <v>478</v>
      </c>
      <c r="E638" s="53"/>
      <c r="F638" s="94">
        <f>F639</f>
        <v>1110050.2</v>
      </c>
      <c r="G638" s="94">
        <f>G639</f>
        <v>1110050.2</v>
      </c>
    </row>
    <row r="639" spans="1:7" ht="45" x14ac:dyDescent="0.25">
      <c r="A639" s="52" t="s">
        <v>242</v>
      </c>
      <c r="B639" s="53" t="s">
        <v>449</v>
      </c>
      <c r="C639" s="53" t="s">
        <v>51</v>
      </c>
      <c r="D639" s="53" t="s">
        <v>478</v>
      </c>
      <c r="E639" s="53" t="s">
        <v>453</v>
      </c>
      <c r="F639" s="94">
        <v>1110050.2</v>
      </c>
      <c r="G639" s="94">
        <v>1110050.2</v>
      </c>
    </row>
    <row r="640" spans="1:7" ht="45" x14ac:dyDescent="0.25">
      <c r="A640" s="52" t="s">
        <v>454</v>
      </c>
      <c r="B640" s="53" t="s">
        <v>449</v>
      </c>
      <c r="C640" s="53" t="s">
        <v>51</v>
      </c>
      <c r="D640" s="53" t="s">
        <v>327</v>
      </c>
      <c r="E640" s="53"/>
      <c r="F640" s="94">
        <f>F641+F643+F645+F647</f>
        <v>274538.7</v>
      </c>
      <c r="G640" s="94">
        <f>G641+G643+G645+G647</f>
        <v>273281.2</v>
      </c>
    </row>
    <row r="641" spans="1:7" ht="45" x14ac:dyDescent="0.25">
      <c r="A641" s="112" t="s">
        <v>455</v>
      </c>
      <c r="B641" s="53" t="s">
        <v>449</v>
      </c>
      <c r="C641" s="53" t="s">
        <v>51</v>
      </c>
      <c r="D641" s="53" t="s">
        <v>456</v>
      </c>
      <c r="E641" s="53"/>
      <c r="F641" s="94">
        <f>F642</f>
        <v>13188.6</v>
      </c>
      <c r="G641" s="94">
        <f>G642</f>
        <v>13188.6</v>
      </c>
    </row>
    <row r="642" spans="1:7" ht="45" x14ac:dyDescent="0.25">
      <c r="A642" s="52" t="s">
        <v>242</v>
      </c>
      <c r="B642" s="53" t="s">
        <v>449</v>
      </c>
      <c r="C642" s="53" t="s">
        <v>51</v>
      </c>
      <c r="D642" s="53" t="s">
        <v>456</v>
      </c>
      <c r="E642" s="53" t="s">
        <v>453</v>
      </c>
      <c r="F642" s="94">
        <v>13188.6</v>
      </c>
      <c r="G642" s="94">
        <v>13188.6</v>
      </c>
    </row>
    <row r="643" spans="1:7" ht="45" x14ac:dyDescent="0.25">
      <c r="A643" s="149" t="s">
        <v>814</v>
      </c>
      <c r="B643" s="98" t="s">
        <v>449</v>
      </c>
      <c r="C643" s="98" t="s">
        <v>51</v>
      </c>
      <c r="D643" s="98" t="s">
        <v>479</v>
      </c>
      <c r="E643" s="98"/>
      <c r="F643" s="94">
        <f>F644</f>
        <v>7490.6</v>
      </c>
      <c r="G643" s="94">
        <f>G644</f>
        <v>7490.6</v>
      </c>
    </row>
    <row r="644" spans="1:7" ht="45" x14ac:dyDescent="0.25">
      <c r="A644" s="99" t="s">
        <v>242</v>
      </c>
      <c r="B644" s="98" t="s">
        <v>449</v>
      </c>
      <c r="C644" s="98" t="s">
        <v>51</v>
      </c>
      <c r="D644" s="98" t="s">
        <v>479</v>
      </c>
      <c r="E644" s="98" t="s">
        <v>453</v>
      </c>
      <c r="F644" s="94">
        <v>7490.6</v>
      </c>
      <c r="G644" s="94">
        <v>7490.6</v>
      </c>
    </row>
    <row r="645" spans="1:7" ht="30" x14ac:dyDescent="0.25">
      <c r="A645" s="52" t="s">
        <v>842</v>
      </c>
      <c r="B645" s="53" t="s">
        <v>449</v>
      </c>
      <c r="C645" s="53" t="s">
        <v>51</v>
      </c>
      <c r="D645" s="53" t="s">
        <v>843</v>
      </c>
      <c r="E645" s="53"/>
      <c r="F645" s="94">
        <f>F646</f>
        <v>251731.80000000002</v>
      </c>
      <c r="G645" s="94">
        <f>G646</f>
        <v>250474.3</v>
      </c>
    </row>
    <row r="646" spans="1:7" ht="45" x14ac:dyDescent="0.25">
      <c r="A646" s="52" t="s">
        <v>242</v>
      </c>
      <c r="B646" s="53" t="s">
        <v>449</v>
      </c>
      <c r="C646" s="53" t="s">
        <v>51</v>
      </c>
      <c r="D646" s="53" t="s">
        <v>843</v>
      </c>
      <c r="E646" s="53" t="s">
        <v>453</v>
      </c>
      <c r="F646" s="94">
        <v>251731.80000000002</v>
      </c>
      <c r="G646" s="94">
        <v>250474.3</v>
      </c>
    </row>
    <row r="647" spans="1:7" ht="45" x14ac:dyDescent="0.25">
      <c r="A647" s="52" t="s">
        <v>1087</v>
      </c>
      <c r="B647" s="53" t="s">
        <v>449</v>
      </c>
      <c r="C647" s="53" t="s">
        <v>51</v>
      </c>
      <c r="D647" s="53" t="s">
        <v>1088</v>
      </c>
      <c r="E647" s="53"/>
      <c r="F647" s="94">
        <f>F648</f>
        <v>2127.6999999999998</v>
      </c>
      <c r="G647" s="94">
        <f>G648</f>
        <v>2127.6999999999998</v>
      </c>
    </row>
    <row r="648" spans="1:7" ht="45" x14ac:dyDescent="0.25">
      <c r="A648" s="52" t="s">
        <v>242</v>
      </c>
      <c r="B648" s="53" t="s">
        <v>449</v>
      </c>
      <c r="C648" s="53" t="s">
        <v>51</v>
      </c>
      <c r="D648" s="53" t="s">
        <v>1088</v>
      </c>
      <c r="E648" s="53" t="s">
        <v>453</v>
      </c>
      <c r="F648" s="94">
        <v>2127.6999999999998</v>
      </c>
      <c r="G648" s="94">
        <v>2127.6999999999998</v>
      </c>
    </row>
    <row r="649" spans="1:7" ht="45" x14ac:dyDescent="0.25">
      <c r="A649" s="150" t="s">
        <v>833</v>
      </c>
      <c r="B649" s="53" t="s">
        <v>449</v>
      </c>
      <c r="C649" s="53" t="s">
        <v>51</v>
      </c>
      <c r="D649" s="115" t="s">
        <v>834</v>
      </c>
      <c r="E649" s="58"/>
      <c r="F649" s="94">
        <f>F650</f>
        <v>500</v>
      </c>
      <c r="G649" s="94">
        <f>G650</f>
        <v>500</v>
      </c>
    </row>
    <row r="650" spans="1:7" ht="30" x14ac:dyDescent="0.25">
      <c r="A650" s="150" t="s">
        <v>835</v>
      </c>
      <c r="B650" s="53" t="s">
        <v>449</v>
      </c>
      <c r="C650" s="53" t="s">
        <v>51</v>
      </c>
      <c r="D650" s="115" t="s">
        <v>836</v>
      </c>
      <c r="E650" s="58"/>
      <c r="F650" s="94">
        <f>F651</f>
        <v>500</v>
      </c>
      <c r="G650" s="94">
        <f>G651</f>
        <v>500</v>
      </c>
    </row>
    <row r="651" spans="1:7" ht="45" x14ac:dyDescent="0.25">
      <c r="A651" s="97" t="s">
        <v>242</v>
      </c>
      <c r="B651" s="53" t="s">
        <v>449</v>
      </c>
      <c r="C651" s="53" t="s">
        <v>51</v>
      </c>
      <c r="D651" s="115" t="s">
        <v>836</v>
      </c>
      <c r="E651" s="58">
        <v>600</v>
      </c>
      <c r="F651" s="94">
        <v>500</v>
      </c>
      <c r="G651" s="94">
        <v>500</v>
      </c>
    </row>
    <row r="652" spans="1:7" ht="30" x14ac:dyDescent="0.25">
      <c r="A652" s="60" t="s">
        <v>800</v>
      </c>
      <c r="B652" s="53" t="s">
        <v>449</v>
      </c>
      <c r="C652" s="53" t="s">
        <v>51</v>
      </c>
      <c r="D652" s="53" t="s">
        <v>801</v>
      </c>
      <c r="E652" s="58"/>
      <c r="F652" s="94">
        <f>F653</f>
        <v>764770.4</v>
      </c>
      <c r="G652" s="94">
        <f>G653</f>
        <v>764770.4</v>
      </c>
    </row>
    <row r="653" spans="1:7" ht="30" x14ac:dyDescent="0.25">
      <c r="A653" s="136" t="s">
        <v>480</v>
      </c>
      <c r="B653" s="53" t="s">
        <v>449</v>
      </c>
      <c r="C653" s="53" t="s">
        <v>51</v>
      </c>
      <c r="D653" s="53" t="s">
        <v>802</v>
      </c>
      <c r="E653" s="58"/>
      <c r="F653" s="94">
        <f>F654</f>
        <v>764770.4</v>
      </c>
      <c r="G653" s="94">
        <f>G654</f>
        <v>764770.4</v>
      </c>
    </row>
    <row r="654" spans="1:7" ht="45" x14ac:dyDescent="0.25">
      <c r="A654" s="64" t="s">
        <v>764</v>
      </c>
      <c r="B654" s="53" t="s">
        <v>449</v>
      </c>
      <c r="C654" s="53" t="s">
        <v>51</v>
      </c>
      <c r="D654" s="53" t="s">
        <v>802</v>
      </c>
      <c r="E654" s="58">
        <v>400</v>
      </c>
      <c r="F654" s="94">
        <v>764770.4</v>
      </c>
      <c r="G654" s="94">
        <v>764770.4</v>
      </c>
    </row>
    <row r="655" spans="1:7" ht="75" x14ac:dyDescent="0.25">
      <c r="A655" s="79" t="s">
        <v>837</v>
      </c>
      <c r="B655" s="62" t="s">
        <v>449</v>
      </c>
      <c r="C655" s="62" t="s">
        <v>51</v>
      </c>
      <c r="D655" s="62" t="s">
        <v>464</v>
      </c>
      <c r="E655" s="57"/>
      <c r="F655" s="94">
        <f>F656</f>
        <v>2948.4</v>
      </c>
      <c r="G655" s="94">
        <f>G656</f>
        <v>2801.3</v>
      </c>
    </row>
    <row r="656" spans="1:7" ht="60" x14ac:dyDescent="0.25">
      <c r="A656" s="80" t="s">
        <v>465</v>
      </c>
      <c r="B656" s="62" t="s">
        <v>449</v>
      </c>
      <c r="C656" s="62" t="s">
        <v>51</v>
      </c>
      <c r="D656" s="62" t="s">
        <v>466</v>
      </c>
      <c r="E656" s="57"/>
      <c r="F656" s="94">
        <f>F657+F659+F661</f>
        <v>2948.4</v>
      </c>
      <c r="G656" s="94">
        <f>G657+G659+G661</f>
        <v>2801.3</v>
      </c>
    </row>
    <row r="657" spans="1:7" ht="45" x14ac:dyDescent="0.25">
      <c r="A657" s="64" t="s">
        <v>467</v>
      </c>
      <c r="B657" s="62" t="s">
        <v>449</v>
      </c>
      <c r="C657" s="62" t="s">
        <v>51</v>
      </c>
      <c r="D657" s="62" t="s">
        <v>468</v>
      </c>
      <c r="E657" s="57"/>
      <c r="F657" s="94">
        <f>F658</f>
        <v>721.6</v>
      </c>
      <c r="G657" s="94">
        <f>G658</f>
        <v>721.6</v>
      </c>
    </row>
    <row r="658" spans="1:7" ht="45" x14ac:dyDescent="0.25">
      <c r="A658" s="52" t="s">
        <v>242</v>
      </c>
      <c r="B658" s="62" t="s">
        <v>449</v>
      </c>
      <c r="C658" s="62" t="s">
        <v>51</v>
      </c>
      <c r="D658" s="62" t="s">
        <v>468</v>
      </c>
      <c r="E658" s="57">
        <v>600</v>
      </c>
      <c r="F658" s="94">
        <v>721.6</v>
      </c>
      <c r="G658" s="94">
        <v>721.6</v>
      </c>
    </row>
    <row r="659" spans="1:7" ht="45" x14ac:dyDescent="0.25">
      <c r="A659" s="61" t="s">
        <v>469</v>
      </c>
      <c r="B659" s="62" t="s">
        <v>449</v>
      </c>
      <c r="C659" s="62" t="s">
        <v>51</v>
      </c>
      <c r="D659" s="62" t="s">
        <v>470</v>
      </c>
      <c r="E659" s="57"/>
      <c r="F659" s="94">
        <f>F660</f>
        <v>936.8</v>
      </c>
      <c r="G659" s="94">
        <f>G660</f>
        <v>828</v>
      </c>
    </row>
    <row r="660" spans="1:7" ht="45" x14ac:dyDescent="0.25">
      <c r="A660" s="52" t="s">
        <v>242</v>
      </c>
      <c r="B660" s="62" t="s">
        <v>449</v>
      </c>
      <c r="C660" s="62" t="s">
        <v>51</v>
      </c>
      <c r="D660" s="62" t="s">
        <v>470</v>
      </c>
      <c r="E660" s="57">
        <v>600</v>
      </c>
      <c r="F660" s="94">
        <v>936.8</v>
      </c>
      <c r="G660" s="94">
        <v>828</v>
      </c>
    </row>
    <row r="661" spans="1:7" ht="120" x14ac:dyDescent="0.25">
      <c r="A661" s="52" t="s">
        <v>1089</v>
      </c>
      <c r="B661" s="62" t="s">
        <v>449</v>
      </c>
      <c r="C661" s="62" t="s">
        <v>51</v>
      </c>
      <c r="D661" s="62" t="s">
        <v>1090</v>
      </c>
      <c r="E661" s="57"/>
      <c r="F661" s="94">
        <f>F662</f>
        <v>1290</v>
      </c>
      <c r="G661" s="94">
        <f>G662</f>
        <v>1251.7</v>
      </c>
    </row>
    <row r="662" spans="1:7" ht="30" x14ac:dyDescent="0.25">
      <c r="A662" s="52" t="s">
        <v>188</v>
      </c>
      <c r="B662" s="62" t="s">
        <v>449</v>
      </c>
      <c r="C662" s="62" t="s">
        <v>51</v>
      </c>
      <c r="D662" s="62" t="s">
        <v>1090</v>
      </c>
      <c r="E662" s="57">
        <v>300</v>
      </c>
      <c r="F662" s="94">
        <v>1290</v>
      </c>
      <c r="G662" s="94">
        <v>1251.7</v>
      </c>
    </row>
    <row r="663" spans="1:7" x14ac:dyDescent="0.25">
      <c r="A663" s="52" t="s">
        <v>142</v>
      </c>
      <c r="B663" s="62" t="s">
        <v>449</v>
      </c>
      <c r="C663" s="62" t="s">
        <v>141</v>
      </c>
      <c r="D663" s="62"/>
      <c r="E663" s="57"/>
      <c r="F663" s="94">
        <f>F664+F667</f>
        <v>275261</v>
      </c>
      <c r="G663" s="94">
        <f>G664+G667</f>
        <v>275169.09999999998</v>
      </c>
    </row>
    <row r="664" spans="1:7" x14ac:dyDescent="0.25">
      <c r="A664" s="52" t="s">
        <v>176</v>
      </c>
      <c r="B664" s="53" t="s">
        <v>449</v>
      </c>
      <c r="C664" s="62" t="s">
        <v>141</v>
      </c>
      <c r="D664" s="53" t="s">
        <v>177</v>
      </c>
      <c r="E664" s="57"/>
      <c r="F664" s="94">
        <f>F665</f>
        <v>535.1</v>
      </c>
      <c r="G664" s="94">
        <f>G665</f>
        <v>535.1</v>
      </c>
    </row>
    <row r="665" spans="1:7" ht="30" x14ac:dyDescent="0.25">
      <c r="A665" s="52" t="s">
        <v>215</v>
      </c>
      <c r="B665" s="53" t="s">
        <v>449</v>
      </c>
      <c r="C665" s="49" t="s">
        <v>141</v>
      </c>
      <c r="D665" s="53" t="s">
        <v>216</v>
      </c>
      <c r="E665" s="48"/>
      <c r="F665" s="94">
        <f>F666</f>
        <v>535.1</v>
      </c>
      <c r="G665" s="94">
        <f>G666</f>
        <v>535.1</v>
      </c>
    </row>
    <row r="666" spans="1:7" ht="45" x14ac:dyDescent="0.25">
      <c r="A666" s="52" t="s">
        <v>242</v>
      </c>
      <c r="B666" s="53" t="s">
        <v>449</v>
      </c>
      <c r="C666" s="49" t="s">
        <v>141</v>
      </c>
      <c r="D666" s="53" t="s">
        <v>216</v>
      </c>
      <c r="E666" s="48">
        <v>600</v>
      </c>
      <c r="F666" s="94">
        <v>535.1</v>
      </c>
      <c r="G666" s="94">
        <v>535.1</v>
      </c>
    </row>
    <row r="667" spans="1:7" ht="30" x14ac:dyDescent="0.25">
      <c r="A667" s="52" t="s">
        <v>798</v>
      </c>
      <c r="B667" s="53" t="s">
        <v>449</v>
      </c>
      <c r="C667" s="53" t="s">
        <v>141</v>
      </c>
      <c r="D667" s="53" t="s">
        <v>324</v>
      </c>
      <c r="E667" s="117"/>
      <c r="F667" s="94">
        <f>F668+F685</f>
        <v>274725.90000000002</v>
      </c>
      <c r="G667" s="94">
        <f>G668+G685</f>
        <v>274634</v>
      </c>
    </row>
    <row r="668" spans="1:7" ht="45" x14ac:dyDescent="0.25">
      <c r="A668" s="55" t="s">
        <v>325</v>
      </c>
      <c r="B668" s="53" t="s">
        <v>449</v>
      </c>
      <c r="C668" s="53" t="s">
        <v>141</v>
      </c>
      <c r="D668" s="53" t="s">
        <v>326</v>
      </c>
      <c r="E668" s="117"/>
      <c r="F668" s="94">
        <f>F669+F679++F682</f>
        <v>274669</v>
      </c>
      <c r="G668" s="94">
        <f>G669+G679+G682</f>
        <v>274600.3</v>
      </c>
    </row>
    <row r="669" spans="1:7" ht="60" x14ac:dyDescent="0.25">
      <c r="A669" s="55" t="s">
        <v>450</v>
      </c>
      <c r="B669" s="53" t="s">
        <v>449</v>
      </c>
      <c r="C669" s="53" t="s">
        <v>141</v>
      </c>
      <c r="D669" s="53" t="s">
        <v>451</v>
      </c>
      <c r="E669" s="117"/>
      <c r="F669" s="94">
        <f>F670+F672+F675+F677</f>
        <v>270503.7</v>
      </c>
      <c r="G669" s="94">
        <f>G670+G672+G675+G677</f>
        <v>270435</v>
      </c>
    </row>
    <row r="670" spans="1:7" ht="60" x14ac:dyDescent="0.25">
      <c r="A670" s="55" t="s">
        <v>217</v>
      </c>
      <c r="B670" s="53" t="s">
        <v>449</v>
      </c>
      <c r="C670" s="53" t="s">
        <v>141</v>
      </c>
      <c r="D670" s="53" t="s">
        <v>452</v>
      </c>
      <c r="E670" s="58"/>
      <c r="F670" s="94">
        <f>F671</f>
        <v>246168.4</v>
      </c>
      <c r="G670" s="94">
        <f>G671</f>
        <v>246165.3</v>
      </c>
    </row>
    <row r="671" spans="1:7" ht="45" x14ac:dyDescent="0.25">
      <c r="A671" s="52" t="s">
        <v>242</v>
      </c>
      <c r="B671" s="53" t="s">
        <v>449</v>
      </c>
      <c r="C671" s="53" t="s">
        <v>141</v>
      </c>
      <c r="D671" s="53" t="s">
        <v>452</v>
      </c>
      <c r="E671" s="58">
        <v>600</v>
      </c>
      <c r="F671" s="94">
        <v>246168.4</v>
      </c>
      <c r="G671" s="94">
        <v>246165.3</v>
      </c>
    </row>
    <row r="672" spans="1:7" ht="45" x14ac:dyDescent="0.25">
      <c r="A672" s="52" t="s">
        <v>844</v>
      </c>
      <c r="B672" s="53" t="s">
        <v>449</v>
      </c>
      <c r="C672" s="53" t="s">
        <v>141</v>
      </c>
      <c r="D672" s="53" t="s">
        <v>845</v>
      </c>
      <c r="E672" s="58"/>
      <c r="F672" s="94">
        <f>F673+F674</f>
        <v>23885.3</v>
      </c>
      <c r="G672" s="94">
        <f>G673+G674</f>
        <v>23819.7</v>
      </c>
    </row>
    <row r="673" spans="1:7" ht="45" x14ac:dyDescent="0.25">
      <c r="A673" s="52" t="s">
        <v>242</v>
      </c>
      <c r="B673" s="53" t="s">
        <v>449</v>
      </c>
      <c r="C673" s="53" t="s">
        <v>141</v>
      </c>
      <c r="D673" s="53" t="s">
        <v>845</v>
      </c>
      <c r="E673" s="58">
        <v>600</v>
      </c>
      <c r="F673" s="94">
        <v>23550.3</v>
      </c>
      <c r="G673" s="94">
        <v>23488.5</v>
      </c>
    </row>
    <row r="674" spans="1:7" x14ac:dyDescent="0.25">
      <c r="A674" s="55" t="s">
        <v>189</v>
      </c>
      <c r="B674" s="53" t="s">
        <v>449</v>
      </c>
      <c r="C674" s="53" t="s">
        <v>141</v>
      </c>
      <c r="D674" s="53" t="s">
        <v>845</v>
      </c>
      <c r="E674" s="58">
        <v>800</v>
      </c>
      <c r="F674" s="94">
        <v>335</v>
      </c>
      <c r="G674" s="94">
        <v>331.2</v>
      </c>
    </row>
    <row r="675" spans="1:7" ht="135" x14ac:dyDescent="0.25">
      <c r="A675" s="52" t="s">
        <v>1091</v>
      </c>
      <c r="B675" s="53" t="s">
        <v>449</v>
      </c>
      <c r="C675" s="49" t="s">
        <v>141</v>
      </c>
      <c r="D675" s="53" t="s">
        <v>846</v>
      </c>
      <c r="E675" s="58"/>
      <c r="F675" s="94">
        <f>F676</f>
        <v>200</v>
      </c>
      <c r="G675" s="94">
        <f>G676</f>
        <v>200</v>
      </c>
    </row>
    <row r="676" spans="1:7" ht="45" x14ac:dyDescent="0.25">
      <c r="A676" s="52" t="s">
        <v>242</v>
      </c>
      <c r="B676" s="53" t="s">
        <v>449</v>
      </c>
      <c r="C676" s="49" t="s">
        <v>141</v>
      </c>
      <c r="D676" s="53" t="s">
        <v>846</v>
      </c>
      <c r="E676" s="58">
        <v>600</v>
      </c>
      <c r="F676" s="94">
        <v>200</v>
      </c>
      <c r="G676" s="94">
        <v>200</v>
      </c>
    </row>
    <row r="677" spans="1:7" ht="45" x14ac:dyDescent="0.25">
      <c r="A677" s="52" t="s">
        <v>1076</v>
      </c>
      <c r="B677" s="53" t="s">
        <v>449</v>
      </c>
      <c r="C677" s="53" t="s">
        <v>141</v>
      </c>
      <c r="D677" s="53" t="s">
        <v>1077</v>
      </c>
      <c r="E677" s="58"/>
      <c r="F677" s="94">
        <f>F678</f>
        <v>250</v>
      </c>
      <c r="G677" s="94">
        <f>G678</f>
        <v>250</v>
      </c>
    </row>
    <row r="678" spans="1:7" ht="45" x14ac:dyDescent="0.25">
      <c r="A678" s="52" t="s">
        <v>242</v>
      </c>
      <c r="B678" s="53" t="s">
        <v>449</v>
      </c>
      <c r="C678" s="53" t="s">
        <v>141</v>
      </c>
      <c r="D678" s="53" t="s">
        <v>1077</v>
      </c>
      <c r="E678" s="58">
        <v>600</v>
      </c>
      <c r="F678" s="94">
        <v>250</v>
      </c>
      <c r="G678" s="94">
        <v>250</v>
      </c>
    </row>
    <row r="679" spans="1:7" ht="45" x14ac:dyDescent="0.25">
      <c r="A679" s="52" t="s">
        <v>454</v>
      </c>
      <c r="B679" s="53" t="s">
        <v>449</v>
      </c>
      <c r="C679" s="53" t="s">
        <v>141</v>
      </c>
      <c r="D679" s="53" t="s">
        <v>327</v>
      </c>
      <c r="E679" s="58"/>
      <c r="F679" s="94">
        <f>F680</f>
        <v>3665.3</v>
      </c>
      <c r="G679" s="94">
        <f>G680</f>
        <v>3665.3</v>
      </c>
    </row>
    <row r="680" spans="1:7" ht="45" x14ac:dyDescent="0.25">
      <c r="A680" s="149" t="s">
        <v>814</v>
      </c>
      <c r="B680" s="98" t="s">
        <v>449</v>
      </c>
      <c r="C680" s="98" t="s">
        <v>141</v>
      </c>
      <c r="D680" s="98" t="s">
        <v>479</v>
      </c>
      <c r="E680" s="98"/>
      <c r="F680" s="94">
        <f>F681</f>
        <v>3665.3</v>
      </c>
      <c r="G680" s="94">
        <f>G681</f>
        <v>3665.3</v>
      </c>
    </row>
    <row r="681" spans="1:7" ht="45" x14ac:dyDescent="0.25">
      <c r="A681" s="99" t="s">
        <v>242</v>
      </c>
      <c r="B681" s="98" t="s">
        <v>449</v>
      </c>
      <c r="C681" s="98" t="s">
        <v>141</v>
      </c>
      <c r="D681" s="98" t="s">
        <v>479</v>
      </c>
      <c r="E681" s="98" t="s">
        <v>453</v>
      </c>
      <c r="F681" s="94">
        <v>3665.3</v>
      </c>
      <c r="G681" s="94">
        <v>3665.3</v>
      </c>
    </row>
    <row r="682" spans="1:7" ht="45" x14ac:dyDescent="0.25">
      <c r="A682" s="150" t="s">
        <v>833</v>
      </c>
      <c r="B682" s="53" t="s">
        <v>449</v>
      </c>
      <c r="C682" s="53" t="s">
        <v>141</v>
      </c>
      <c r="D682" s="115" t="s">
        <v>834</v>
      </c>
      <c r="E682" s="58"/>
      <c r="F682" s="94">
        <f>F683</f>
        <v>500</v>
      </c>
      <c r="G682" s="94">
        <f>G683</f>
        <v>500</v>
      </c>
    </row>
    <row r="683" spans="1:7" ht="30" x14ac:dyDescent="0.25">
      <c r="A683" s="150" t="s">
        <v>835</v>
      </c>
      <c r="B683" s="53" t="s">
        <v>449</v>
      </c>
      <c r="C683" s="53" t="s">
        <v>141</v>
      </c>
      <c r="D683" s="115" t="s">
        <v>836</v>
      </c>
      <c r="E683" s="58"/>
      <c r="F683" s="94">
        <f>F684</f>
        <v>500</v>
      </c>
      <c r="G683" s="94">
        <f>G684</f>
        <v>500</v>
      </c>
    </row>
    <row r="684" spans="1:7" ht="45" x14ac:dyDescent="0.25">
      <c r="A684" s="97" t="s">
        <v>242</v>
      </c>
      <c r="B684" s="53" t="s">
        <v>449</v>
      </c>
      <c r="C684" s="53" t="s">
        <v>141</v>
      </c>
      <c r="D684" s="115" t="s">
        <v>836</v>
      </c>
      <c r="E684" s="58">
        <v>600</v>
      </c>
      <c r="F684" s="94">
        <v>500</v>
      </c>
      <c r="G684" s="94">
        <v>500</v>
      </c>
    </row>
    <row r="685" spans="1:7" ht="75" x14ac:dyDescent="0.25">
      <c r="A685" s="79" t="s">
        <v>837</v>
      </c>
      <c r="B685" s="62" t="s">
        <v>449</v>
      </c>
      <c r="C685" s="53" t="s">
        <v>141</v>
      </c>
      <c r="D685" s="62" t="s">
        <v>464</v>
      </c>
      <c r="E685" s="57"/>
      <c r="F685" s="94">
        <f>F686</f>
        <v>56.9</v>
      </c>
      <c r="G685" s="94">
        <f>G686</f>
        <v>33.700000000000003</v>
      </c>
    </row>
    <row r="686" spans="1:7" ht="60" x14ac:dyDescent="0.25">
      <c r="A686" s="80" t="s">
        <v>465</v>
      </c>
      <c r="B686" s="62" t="s">
        <v>449</v>
      </c>
      <c r="C686" s="53" t="s">
        <v>141</v>
      </c>
      <c r="D686" s="62" t="s">
        <v>466</v>
      </c>
      <c r="E686" s="57"/>
      <c r="F686" s="94">
        <f>F687+F689</f>
        <v>56.9</v>
      </c>
      <c r="G686" s="94">
        <f>G687+G689</f>
        <v>33.700000000000003</v>
      </c>
    </row>
    <row r="687" spans="1:7" ht="45" x14ac:dyDescent="0.25">
      <c r="A687" s="64" t="s">
        <v>467</v>
      </c>
      <c r="B687" s="62" t="s">
        <v>449</v>
      </c>
      <c r="C687" s="62" t="s">
        <v>141</v>
      </c>
      <c r="D687" s="62" t="s">
        <v>468</v>
      </c>
      <c r="E687" s="57"/>
      <c r="F687" s="94">
        <f>F688</f>
        <v>19.5</v>
      </c>
      <c r="G687" s="94">
        <f>G688</f>
        <v>19.5</v>
      </c>
    </row>
    <row r="688" spans="1:7" ht="45" x14ac:dyDescent="0.25">
      <c r="A688" s="52" t="s">
        <v>242</v>
      </c>
      <c r="B688" s="62" t="s">
        <v>449</v>
      </c>
      <c r="C688" s="62" t="s">
        <v>141</v>
      </c>
      <c r="D688" s="62" t="s">
        <v>468</v>
      </c>
      <c r="E688" s="57">
        <v>600</v>
      </c>
      <c r="F688" s="94">
        <v>19.5</v>
      </c>
      <c r="G688" s="94">
        <v>19.5</v>
      </c>
    </row>
    <row r="689" spans="1:7" ht="45" x14ac:dyDescent="0.25">
      <c r="A689" s="61" t="s">
        <v>469</v>
      </c>
      <c r="B689" s="62" t="s">
        <v>449</v>
      </c>
      <c r="C689" s="53" t="s">
        <v>141</v>
      </c>
      <c r="D689" s="62" t="s">
        <v>470</v>
      </c>
      <c r="E689" s="57"/>
      <c r="F689" s="94">
        <f>F690</f>
        <v>37.4</v>
      </c>
      <c r="G689" s="94">
        <f>G690</f>
        <v>14.2</v>
      </c>
    </row>
    <row r="690" spans="1:7" ht="45" x14ac:dyDescent="0.25">
      <c r="A690" s="52" t="s">
        <v>242</v>
      </c>
      <c r="B690" s="62" t="s">
        <v>449</v>
      </c>
      <c r="C690" s="53" t="s">
        <v>141</v>
      </c>
      <c r="D690" s="62" t="s">
        <v>470</v>
      </c>
      <c r="E690" s="57">
        <v>600</v>
      </c>
      <c r="F690" s="94">
        <v>37.4</v>
      </c>
      <c r="G690" s="94">
        <v>14.2</v>
      </c>
    </row>
    <row r="691" spans="1:7" x14ac:dyDescent="0.25">
      <c r="A691" s="52" t="s">
        <v>330</v>
      </c>
      <c r="B691" s="53" t="s">
        <v>449</v>
      </c>
      <c r="C691" s="53" t="s">
        <v>53</v>
      </c>
      <c r="D691" s="53"/>
      <c r="E691" s="58"/>
      <c r="F691" s="94">
        <f t="shared" ref="F691:G693" si="23">F692</f>
        <v>14108.5</v>
      </c>
      <c r="G691" s="94">
        <f t="shared" si="23"/>
        <v>14041.599999999999</v>
      </c>
    </row>
    <row r="692" spans="1:7" ht="30" x14ac:dyDescent="0.25">
      <c r="A692" s="52" t="s">
        <v>798</v>
      </c>
      <c r="B692" s="53" t="s">
        <v>449</v>
      </c>
      <c r="C692" s="53" t="s">
        <v>53</v>
      </c>
      <c r="D692" s="53" t="s">
        <v>324</v>
      </c>
      <c r="E692" s="58"/>
      <c r="F692" s="94">
        <f t="shared" si="23"/>
        <v>14108.5</v>
      </c>
      <c r="G692" s="94">
        <f t="shared" si="23"/>
        <v>14041.599999999999</v>
      </c>
    </row>
    <row r="693" spans="1:7" ht="30" x14ac:dyDescent="0.25">
      <c r="A693" s="55" t="s">
        <v>459</v>
      </c>
      <c r="B693" s="53" t="s">
        <v>449</v>
      </c>
      <c r="C693" s="53" t="s">
        <v>53</v>
      </c>
      <c r="D693" s="53" t="s">
        <v>460</v>
      </c>
      <c r="E693" s="58"/>
      <c r="F693" s="94">
        <f t="shared" si="23"/>
        <v>14108.5</v>
      </c>
      <c r="G693" s="94">
        <f t="shared" si="23"/>
        <v>14041.599999999999</v>
      </c>
    </row>
    <row r="694" spans="1:7" ht="45" x14ac:dyDescent="0.25">
      <c r="A694" s="64" t="s">
        <v>481</v>
      </c>
      <c r="B694" s="62" t="s">
        <v>449</v>
      </c>
      <c r="C694" s="62" t="s">
        <v>53</v>
      </c>
      <c r="D694" s="62" t="s">
        <v>482</v>
      </c>
      <c r="E694" s="58"/>
      <c r="F694" s="94">
        <f>F695+F697+F700</f>
        <v>14108.5</v>
      </c>
      <c r="G694" s="94">
        <f>G695+G697+G700</f>
        <v>14041.599999999999</v>
      </c>
    </row>
    <row r="695" spans="1:7" ht="45" x14ac:dyDescent="0.25">
      <c r="A695" s="55" t="s">
        <v>483</v>
      </c>
      <c r="B695" s="53" t="s">
        <v>449</v>
      </c>
      <c r="C695" s="53" t="s">
        <v>53</v>
      </c>
      <c r="D695" s="53" t="s">
        <v>484</v>
      </c>
      <c r="E695" s="58"/>
      <c r="F695" s="94">
        <f>F696</f>
        <v>3003</v>
      </c>
      <c r="G695" s="94">
        <f>G696</f>
        <v>2952.2</v>
      </c>
    </row>
    <row r="696" spans="1:7" ht="45" x14ac:dyDescent="0.25">
      <c r="A696" s="52" t="s">
        <v>242</v>
      </c>
      <c r="B696" s="53" t="s">
        <v>449</v>
      </c>
      <c r="C696" s="53" t="s">
        <v>53</v>
      </c>
      <c r="D696" s="53" t="s">
        <v>484</v>
      </c>
      <c r="E696" s="58">
        <v>600</v>
      </c>
      <c r="F696" s="94">
        <v>3003</v>
      </c>
      <c r="G696" s="94">
        <v>2952.2</v>
      </c>
    </row>
    <row r="697" spans="1:7" ht="60" x14ac:dyDescent="0.25">
      <c r="A697" s="52" t="s">
        <v>485</v>
      </c>
      <c r="B697" s="53" t="s">
        <v>449</v>
      </c>
      <c r="C697" s="53" t="s">
        <v>53</v>
      </c>
      <c r="D697" s="53" t="s">
        <v>486</v>
      </c>
      <c r="E697" s="58"/>
      <c r="F697" s="94">
        <f>F698+F699</f>
        <v>4533.2999999999993</v>
      </c>
      <c r="G697" s="94">
        <f>G698+G699</f>
        <v>4517.2999999999993</v>
      </c>
    </row>
    <row r="698" spans="1:7" ht="45" x14ac:dyDescent="0.25">
      <c r="A698" s="52" t="s">
        <v>187</v>
      </c>
      <c r="B698" s="53" t="s">
        <v>449</v>
      </c>
      <c r="C698" s="53" t="s">
        <v>53</v>
      </c>
      <c r="D698" s="53" t="s">
        <v>486</v>
      </c>
      <c r="E698" s="58">
        <v>200</v>
      </c>
      <c r="F698" s="94">
        <v>22.9</v>
      </c>
      <c r="G698" s="94">
        <v>22.9</v>
      </c>
    </row>
    <row r="699" spans="1:7" ht="30" x14ac:dyDescent="0.25">
      <c r="A699" s="52" t="s">
        <v>188</v>
      </c>
      <c r="B699" s="53" t="s">
        <v>449</v>
      </c>
      <c r="C699" s="53" t="s">
        <v>53</v>
      </c>
      <c r="D699" s="53" t="s">
        <v>486</v>
      </c>
      <c r="E699" s="58">
        <v>300</v>
      </c>
      <c r="F699" s="94">
        <v>4510.3999999999996</v>
      </c>
      <c r="G699" s="94">
        <v>4494.3999999999996</v>
      </c>
    </row>
    <row r="700" spans="1:7" ht="90" x14ac:dyDescent="0.25">
      <c r="A700" s="52" t="s">
        <v>847</v>
      </c>
      <c r="B700" s="53" t="s">
        <v>449</v>
      </c>
      <c r="C700" s="53" t="s">
        <v>53</v>
      </c>
      <c r="D700" s="115" t="s">
        <v>487</v>
      </c>
      <c r="E700" s="58"/>
      <c r="F700" s="94">
        <f>F701+F702</f>
        <v>6572.2</v>
      </c>
      <c r="G700" s="94">
        <f>G701+G702</f>
        <v>6572.0999999999995</v>
      </c>
    </row>
    <row r="701" spans="1:7" ht="45" x14ac:dyDescent="0.25">
      <c r="A701" s="52" t="s">
        <v>187</v>
      </c>
      <c r="B701" s="53" t="s">
        <v>449</v>
      </c>
      <c r="C701" s="53" t="s">
        <v>53</v>
      </c>
      <c r="D701" s="115" t="s">
        <v>487</v>
      </c>
      <c r="E701" s="58">
        <v>200</v>
      </c>
      <c r="F701" s="94">
        <v>28.5</v>
      </c>
      <c r="G701" s="94">
        <v>28.4</v>
      </c>
    </row>
    <row r="702" spans="1:7" ht="30" x14ac:dyDescent="0.25">
      <c r="A702" s="52" t="s">
        <v>188</v>
      </c>
      <c r="B702" s="53" t="s">
        <v>449</v>
      </c>
      <c r="C702" s="53" t="s">
        <v>53</v>
      </c>
      <c r="D702" s="115" t="s">
        <v>487</v>
      </c>
      <c r="E702" s="58">
        <v>300</v>
      </c>
      <c r="F702" s="94">
        <v>6543.7</v>
      </c>
      <c r="G702" s="94">
        <v>6543.7</v>
      </c>
    </row>
    <row r="703" spans="1:7" x14ac:dyDescent="0.25">
      <c r="A703" s="52" t="s">
        <v>56</v>
      </c>
      <c r="B703" s="53" t="s">
        <v>449</v>
      </c>
      <c r="C703" s="53" t="s">
        <v>55</v>
      </c>
      <c r="D703" s="115"/>
      <c r="E703" s="58"/>
      <c r="F703" s="94">
        <f>F704</f>
        <v>129798.2</v>
      </c>
      <c r="G703" s="94">
        <f>G704</f>
        <v>126869.99999999999</v>
      </c>
    </row>
    <row r="704" spans="1:7" ht="30" x14ac:dyDescent="0.25">
      <c r="A704" s="52" t="s">
        <v>798</v>
      </c>
      <c r="B704" s="53" t="s">
        <v>449</v>
      </c>
      <c r="C704" s="53" t="s">
        <v>55</v>
      </c>
      <c r="D704" s="53" t="s">
        <v>324</v>
      </c>
      <c r="E704" s="58"/>
      <c r="F704" s="94">
        <f>F705+F713+F727</f>
        <v>129798.2</v>
      </c>
      <c r="G704" s="94">
        <f>G705+G713+G727</f>
        <v>126869.99999999999</v>
      </c>
    </row>
    <row r="705" spans="1:7" ht="45" x14ac:dyDescent="0.25">
      <c r="A705" s="55" t="s">
        <v>325</v>
      </c>
      <c r="B705" s="53" t="s">
        <v>449</v>
      </c>
      <c r="C705" s="53" t="s">
        <v>55</v>
      </c>
      <c r="D705" s="53" t="s">
        <v>326</v>
      </c>
      <c r="E705" s="58"/>
      <c r="F705" s="94">
        <f>F706</f>
        <v>2861.3</v>
      </c>
      <c r="G705" s="94">
        <f>G706</f>
        <v>158.30000000000001</v>
      </c>
    </row>
    <row r="706" spans="1:7" ht="60" x14ac:dyDescent="0.25">
      <c r="A706" s="55" t="s">
        <v>450</v>
      </c>
      <c r="B706" s="53" t="s">
        <v>449</v>
      </c>
      <c r="C706" s="53" t="s">
        <v>55</v>
      </c>
      <c r="D706" s="53" t="s">
        <v>451</v>
      </c>
      <c r="E706" s="58"/>
      <c r="F706" s="94">
        <f>F707+F709+F711</f>
        <v>2861.3</v>
      </c>
      <c r="G706" s="94">
        <f>G707+G709+G711</f>
        <v>158.30000000000001</v>
      </c>
    </row>
    <row r="707" spans="1:7" ht="90" x14ac:dyDescent="0.25">
      <c r="A707" s="118" t="s">
        <v>848</v>
      </c>
      <c r="B707" s="53" t="s">
        <v>449</v>
      </c>
      <c r="C707" s="53" t="s">
        <v>55</v>
      </c>
      <c r="D707" s="53" t="s">
        <v>504</v>
      </c>
      <c r="E707" s="58"/>
      <c r="F707" s="94">
        <f>F708</f>
        <v>85.2</v>
      </c>
      <c r="G707" s="94">
        <f>G708</f>
        <v>45.2</v>
      </c>
    </row>
    <row r="708" spans="1:7" ht="45" x14ac:dyDescent="0.25">
      <c r="A708" s="52" t="s">
        <v>187</v>
      </c>
      <c r="B708" s="53" t="s">
        <v>449</v>
      </c>
      <c r="C708" s="53" t="s">
        <v>55</v>
      </c>
      <c r="D708" s="53" t="s">
        <v>504</v>
      </c>
      <c r="E708" s="58">
        <v>200</v>
      </c>
      <c r="F708" s="94">
        <v>85.2</v>
      </c>
      <c r="G708" s="94">
        <v>45.2</v>
      </c>
    </row>
    <row r="709" spans="1:7" ht="150" x14ac:dyDescent="0.25">
      <c r="A709" s="52" t="s">
        <v>1086</v>
      </c>
      <c r="B709" s="53" t="s">
        <v>449</v>
      </c>
      <c r="C709" s="53" t="s">
        <v>55</v>
      </c>
      <c r="D709" s="53" t="s">
        <v>841</v>
      </c>
      <c r="E709" s="58"/>
      <c r="F709" s="94">
        <f>F710</f>
        <v>1401.2</v>
      </c>
      <c r="G709" s="94">
        <f>G710</f>
        <v>67.900000000000006</v>
      </c>
    </row>
    <row r="710" spans="1:7" ht="45" x14ac:dyDescent="0.25">
      <c r="A710" s="52" t="s">
        <v>187</v>
      </c>
      <c r="B710" s="53" t="s">
        <v>449</v>
      </c>
      <c r="C710" s="53" t="s">
        <v>55</v>
      </c>
      <c r="D710" s="53" t="s">
        <v>841</v>
      </c>
      <c r="E710" s="58">
        <v>200</v>
      </c>
      <c r="F710" s="94">
        <v>1401.2</v>
      </c>
      <c r="G710" s="94">
        <v>67.900000000000006</v>
      </c>
    </row>
    <row r="711" spans="1:7" ht="120" x14ac:dyDescent="0.25">
      <c r="A711" s="52" t="s">
        <v>1092</v>
      </c>
      <c r="B711" s="53" t="s">
        <v>449</v>
      </c>
      <c r="C711" s="53" t="s">
        <v>55</v>
      </c>
      <c r="D711" s="53" t="s">
        <v>849</v>
      </c>
      <c r="E711" s="53"/>
      <c r="F711" s="94">
        <f>F712</f>
        <v>1374.9</v>
      </c>
      <c r="G711" s="94">
        <f>G712</f>
        <v>45.2</v>
      </c>
    </row>
    <row r="712" spans="1:7" ht="45" x14ac:dyDescent="0.25">
      <c r="A712" s="52" t="s">
        <v>187</v>
      </c>
      <c r="B712" s="53" t="s">
        <v>449</v>
      </c>
      <c r="C712" s="53" t="s">
        <v>55</v>
      </c>
      <c r="D712" s="53" t="s">
        <v>849</v>
      </c>
      <c r="E712" s="53" t="s">
        <v>212</v>
      </c>
      <c r="F712" s="94">
        <v>1374.9</v>
      </c>
      <c r="G712" s="94">
        <v>45.2</v>
      </c>
    </row>
    <row r="713" spans="1:7" ht="30" x14ac:dyDescent="0.25">
      <c r="A713" s="55" t="s">
        <v>459</v>
      </c>
      <c r="B713" s="53" t="s">
        <v>449</v>
      </c>
      <c r="C713" s="53" t="s">
        <v>55</v>
      </c>
      <c r="D713" s="62" t="s">
        <v>460</v>
      </c>
      <c r="E713" s="58"/>
      <c r="F713" s="94">
        <f>F714+F725</f>
        <v>16093.9</v>
      </c>
      <c r="G713" s="94">
        <f>G714+G725</f>
        <v>15879.299999999997</v>
      </c>
    </row>
    <row r="714" spans="1:7" ht="60" x14ac:dyDescent="0.25">
      <c r="A714" s="64" t="s">
        <v>488</v>
      </c>
      <c r="B714" s="53" t="s">
        <v>449</v>
      </c>
      <c r="C714" s="53" t="s">
        <v>55</v>
      </c>
      <c r="D714" s="62" t="s">
        <v>489</v>
      </c>
      <c r="E714" s="58"/>
      <c r="F714" s="94">
        <f>F715+F717+F719+F722</f>
        <v>15858.5</v>
      </c>
      <c r="G714" s="94">
        <f>G715+G717+G719+G722</f>
        <v>15643.899999999998</v>
      </c>
    </row>
    <row r="715" spans="1:7" ht="75" x14ac:dyDescent="0.25">
      <c r="A715" s="52" t="s">
        <v>850</v>
      </c>
      <c r="B715" s="53" t="s">
        <v>449</v>
      </c>
      <c r="C715" s="53" t="s">
        <v>55</v>
      </c>
      <c r="D715" s="53" t="s">
        <v>505</v>
      </c>
      <c r="E715" s="58"/>
      <c r="F715" s="94">
        <f>F716</f>
        <v>67.800000000000011</v>
      </c>
      <c r="G715" s="94">
        <f>G716</f>
        <v>67.7</v>
      </c>
    </row>
    <row r="716" spans="1:7" ht="45" x14ac:dyDescent="0.25">
      <c r="A716" s="52" t="s">
        <v>187</v>
      </c>
      <c r="B716" s="53" t="s">
        <v>449</v>
      </c>
      <c r="C716" s="53" t="s">
        <v>55</v>
      </c>
      <c r="D716" s="53" t="s">
        <v>505</v>
      </c>
      <c r="E716" s="58">
        <v>200</v>
      </c>
      <c r="F716" s="94">
        <v>67.800000000000011</v>
      </c>
      <c r="G716" s="94">
        <v>67.7</v>
      </c>
    </row>
    <row r="717" spans="1:7" ht="120" x14ac:dyDescent="0.25">
      <c r="A717" s="52" t="s">
        <v>851</v>
      </c>
      <c r="B717" s="53" t="s">
        <v>449</v>
      </c>
      <c r="C717" s="53" t="s">
        <v>55</v>
      </c>
      <c r="D717" s="53" t="s">
        <v>506</v>
      </c>
      <c r="E717" s="58"/>
      <c r="F717" s="94">
        <f>F718</f>
        <v>1.6999999999999997</v>
      </c>
      <c r="G717" s="94">
        <f>G718</f>
        <v>1.6999999999999997</v>
      </c>
    </row>
    <row r="718" spans="1:7" ht="45" x14ac:dyDescent="0.25">
      <c r="A718" s="52" t="s">
        <v>187</v>
      </c>
      <c r="B718" s="53" t="s">
        <v>449</v>
      </c>
      <c r="C718" s="53" t="s">
        <v>55</v>
      </c>
      <c r="D718" s="53" t="s">
        <v>506</v>
      </c>
      <c r="E718" s="58">
        <v>200</v>
      </c>
      <c r="F718" s="94">
        <v>1.6999999999999997</v>
      </c>
      <c r="G718" s="94">
        <v>1.6999999999999997</v>
      </c>
    </row>
    <row r="719" spans="1:7" ht="75" x14ac:dyDescent="0.25">
      <c r="A719" s="97" t="s">
        <v>1093</v>
      </c>
      <c r="B719" s="53" t="s">
        <v>449</v>
      </c>
      <c r="C719" s="53" t="s">
        <v>55</v>
      </c>
      <c r="D719" s="62" t="s">
        <v>490</v>
      </c>
      <c r="E719" s="58"/>
      <c r="F719" s="94">
        <f>F720+F721</f>
        <v>15364.5</v>
      </c>
      <c r="G719" s="94">
        <f>G720+G721</f>
        <v>15150.099999999999</v>
      </c>
    </row>
    <row r="720" spans="1:7" ht="90" x14ac:dyDescent="0.25">
      <c r="A720" s="52" t="s">
        <v>180</v>
      </c>
      <c r="B720" s="53" t="s">
        <v>449</v>
      </c>
      <c r="C720" s="53" t="s">
        <v>55</v>
      </c>
      <c r="D720" s="62" t="s">
        <v>490</v>
      </c>
      <c r="E720" s="57">
        <v>100</v>
      </c>
      <c r="F720" s="94">
        <v>14029.900000000001</v>
      </c>
      <c r="G720" s="94">
        <v>14022.3</v>
      </c>
    </row>
    <row r="721" spans="1:7" ht="45" x14ac:dyDescent="0.25">
      <c r="A721" s="52" t="s">
        <v>187</v>
      </c>
      <c r="B721" s="53" t="s">
        <v>449</v>
      </c>
      <c r="C721" s="53" t="s">
        <v>55</v>
      </c>
      <c r="D721" s="62" t="s">
        <v>490</v>
      </c>
      <c r="E721" s="57">
        <v>200</v>
      </c>
      <c r="F721" s="94">
        <v>1334.5999999999995</v>
      </c>
      <c r="G721" s="94">
        <v>1127.8</v>
      </c>
    </row>
    <row r="722" spans="1:7" ht="120" x14ac:dyDescent="0.25">
      <c r="A722" s="52" t="s">
        <v>852</v>
      </c>
      <c r="B722" s="53" t="s">
        <v>449</v>
      </c>
      <c r="C722" s="53" t="s">
        <v>55</v>
      </c>
      <c r="D722" s="53" t="s">
        <v>853</v>
      </c>
      <c r="E722" s="57"/>
      <c r="F722" s="94">
        <f>F723</f>
        <v>424.5</v>
      </c>
      <c r="G722" s="94">
        <f>G723</f>
        <v>424.4</v>
      </c>
    </row>
    <row r="723" spans="1:7" ht="45" x14ac:dyDescent="0.25">
      <c r="A723" s="52" t="s">
        <v>187</v>
      </c>
      <c r="B723" s="53" t="s">
        <v>449</v>
      </c>
      <c r="C723" s="53" t="s">
        <v>55</v>
      </c>
      <c r="D723" s="53" t="s">
        <v>853</v>
      </c>
      <c r="E723" s="57">
        <v>200</v>
      </c>
      <c r="F723" s="94">
        <v>424.5</v>
      </c>
      <c r="G723" s="94">
        <v>424.4</v>
      </c>
    </row>
    <row r="724" spans="1:7" ht="30" x14ac:dyDescent="0.25">
      <c r="A724" s="119" t="s">
        <v>461</v>
      </c>
      <c r="B724" s="53" t="s">
        <v>449</v>
      </c>
      <c r="C724" s="53" t="s">
        <v>55</v>
      </c>
      <c r="D724" s="115" t="s">
        <v>491</v>
      </c>
      <c r="E724" s="57"/>
      <c r="F724" s="94">
        <f>F725</f>
        <v>235.4</v>
      </c>
      <c r="G724" s="94">
        <f>G725</f>
        <v>235.4</v>
      </c>
    </row>
    <row r="725" spans="1:7" ht="45" x14ac:dyDescent="0.25">
      <c r="A725" s="119" t="s">
        <v>462</v>
      </c>
      <c r="B725" s="53" t="s">
        <v>449</v>
      </c>
      <c r="C725" s="53" t="s">
        <v>55</v>
      </c>
      <c r="D725" s="115" t="s">
        <v>463</v>
      </c>
      <c r="E725" s="57"/>
      <c r="F725" s="94">
        <f>F726</f>
        <v>235.4</v>
      </c>
      <c r="G725" s="94">
        <f>G726</f>
        <v>235.4</v>
      </c>
    </row>
    <row r="726" spans="1:7" ht="45" x14ac:dyDescent="0.25">
      <c r="A726" s="52" t="s">
        <v>242</v>
      </c>
      <c r="B726" s="53" t="s">
        <v>449</v>
      </c>
      <c r="C726" s="53" t="s">
        <v>55</v>
      </c>
      <c r="D726" s="115" t="s">
        <v>463</v>
      </c>
      <c r="E726" s="57">
        <v>600</v>
      </c>
      <c r="F726" s="94">
        <v>235.4</v>
      </c>
      <c r="G726" s="94">
        <v>235.4</v>
      </c>
    </row>
    <row r="727" spans="1:7" ht="75" x14ac:dyDescent="0.25">
      <c r="A727" s="52" t="s">
        <v>854</v>
      </c>
      <c r="B727" s="53" t="s">
        <v>449</v>
      </c>
      <c r="C727" s="53" t="s">
        <v>55</v>
      </c>
      <c r="D727" s="62" t="s">
        <v>464</v>
      </c>
      <c r="E727" s="58"/>
      <c r="F727" s="94">
        <f>F728</f>
        <v>110843</v>
      </c>
      <c r="G727" s="94">
        <f>G728</f>
        <v>110832.4</v>
      </c>
    </row>
    <row r="728" spans="1:7" ht="30" x14ac:dyDescent="0.25">
      <c r="A728" s="52" t="s">
        <v>492</v>
      </c>
      <c r="B728" s="53" t="s">
        <v>449</v>
      </c>
      <c r="C728" s="53" t="s">
        <v>55</v>
      </c>
      <c r="D728" s="62" t="s">
        <v>493</v>
      </c>
      <c r="E728" s="58"/>
      <c r="F728" s="94">
        <f>F729+F734</f>
        <v>110843</v>
      </c>
      <c r="G728" s="94">
        <f>G729+G734</f>
        <v>110832.4</v>
      </c>
    </row>
    <row r="729" spans="1:7" ht="60" x14ac:dyDescent="0.25">
      <c r="A729" s="55" t="s">
        <v>205</v>
      </c>
      <c r="B729" s="53" t="s">
        <v>449</v>
      </c>
      <c r="C729" s="53" t="s">
        <v>55</v>
      </c>
      <c r="D729" s="115" t="s">
        <v>494</v>
      </c>
      <c r="E729" s="58"/>
      <c r="F729" s="94">
        <f>F730+F731+F732+F733</f>
        <v>36492.199999999997</v>
      </c>
      <c r="G729" s="94">
        <f>G730+G731+G732+G733</f>
        <v>36491.599999999999</v>
      </c>
    </row>
    <row r="730" spans="1:7" ht="90" x14ac:dyDescent="0.25">
      <c r="A730" s="52" t="s">
        <v>180</v>
      </c>
      <c r="B730" s="53" t="s">
        <v>449</v>
      </c>
      <c r="C730" s="53" t="s">
        <v>55</v>
      </c>
      <c r="D730" s="115" t="s">
        <v>494</v>
      </c>
      <c r="E730" s="58">
        <v>100</v>
      </c>
      <c r="F730" s="94">
        <v>34094.6</v>
      </c>
      <c r="G730" s="94">
        <v>34094.6</v>
      </c>
    </row>
    <row r="731" spans="1:7" ht="45" x14ac:dyDescent="0.25">
      <c r="A731" s="52" t="s">
        <v>187</v>
      </c>
      <c r="B731" s="53" t="s">
        <v>449</v>
      </c>
      <c r="C731" s="53" t="s">
        <v>55</v>
      </c>
      <c r="D731" s="115" t="s">
        <v>494</v>
      </c>
      <c r="E731" s="58">
        <v>200</v>
      </c>
      <c r="F731" s="94">
        <v>1023</v>
      </c>
      <c r="G731" s="94">
        <v>1022.4</v>
      </c>
    </row>
    <row r="732" spans="1:7" ht="30" x14ac:dyDescent="0.25">
      <c r="A732" s="52" t="s">
        <v>188</v>
      </c>
      <c r="B732" s="53" t="s">
        <v>449</v>
      </c>
      <c r="C732" s="53" t="s">
        <v>55</v>
      </c>
      <c r="D732" s="115" t="s">
        <v>494</v>
      </c>
      <c r="E732" s="58">
        <v>300</v>
      </c>
      <c r="F732" s="94">
        <v>1374.6</v>
      </c>
      <c r="G732" s="94">
        <v>1374.6</v>
      </c>
    </row>
    <row r="733" spans="1:7" x14ac:dyDescent="0.25">
      <c r="A733" s="55" t="s">
        <v>189</v>
      </c>
      <c r="B733" s="53" t="s">
        <v>449</v>
      </c>
      <c r="C733" s="53" t="s">
        <v>55</v>
      </c>
      <c r="D733" s="115" t="s">
        <v>494</v>
      </c>
      <c r="E733" s="58">
        <v>800</v>
      </c>
      <c r="F733" s="94">
        <v>0</v>
      </c>
      <c r="G733" s="94">
        <v>0</v>
      </c>
    </row>
    <row r="734" spans="1:7" ht="60" x14ac:dyDescent="0.25">
      <c r="A734" s="55" t="s">
        <v>217</v>
      </c>
      <c r="B734" s="53" t="s">
        <v>449</v>
      </c>
      <c r="C734" s="53" t="s">
        <v>55</v>
      </c>
      <c r="D734" s="115" t="s">
        <v>495</v>
      </c>
      <c r="E734" s="58"/>
      <c r="F734" s="94">
        <f>F735+F736+F737+F738</f>
        <v>74350.8</v>
      </c>
      <c r="G734" s="94">
        <f>G735+G736+G737+G738</f>
        <v>74340.800000000003</v>
      </c>
    </row>
    <row r="735" spans="1:7" ht="90" x14ac:dyDescent="0.25">
      <c r="A735" s="52" t="s">
        <v>180</v>
      </c>
      <c r="B735" s="53" t="s">
        <v>449</v>
      </c>
      <c r="C735" s="53" t="s">
        <v>55</v>
      </c>
      <c r="D735" s="115" t="s">
        <v>495</v>
      </c>
      <c r="E735" s="58">
        <v>100</v>
      </c>
      <c r="F735" s="94">
        <v>64856.700000000004</v>
      </c>
      <c r="G735" s="94">
        <v>64856.700000000004</v>
      </c>
    </row>
    <row r="736" spans="1:7" ht="45" x14ac:dyDescent="0.25">
      <c r="A736" s="52" t="s">
        <v>187</v>
      </c>
      <c r="B736" s="53" t="s">
        <v>449</v>
      </c>
      <c r="C736" s="53" t="s">
        <v>55</v>
      </c>
      <c r="D736" s="115" t="s">
        <v>495</v>
      </c>
      <c r="E736" s="58">
        <v>200</v>
      </c>
      <c r="F736" s="94">
        <v>3540.9</v>
      </c>
      <c r="G736" s="94">
        <v>3530.9</v>
      </c>
    </row>
    <row r="737" spans="1:7" x14ac:dyDescent="0.25">
      <c r="A737" s="55" t="s">
        <v>189</v>
      </c>
      <c r="B737" s="53" t="s">
        <v>449</v>
      </c>
      <c r="C737" s="53" t="s">
        <v>55</v>
      </c>
      <c r="D737" s="115" t="s">
        <v>495</v>
      </c>
      <c r="E737" s="58">
        <v>800</v>
      </c>
      <c r="F737" s="94">
        <v>1</v>
      </c>
      <c r="G737" s="94">
        <v>1</v>
      </c>
    </row>
    <row r="738" spans="1:7" ht="45" x14ac:dyDescent="0.25">
      <c r="A738" s="52" t="s">
        <v>242</v>
      </c>
      <c r="B738" s="53" t="s">
        <v>449</v>
      </c>
      <c r="C738" s="53" t="s">
        <v>55</v>
      </c>
      <c r="D738" s="115" t="s">
        <v>495</v>
      </c>
      <c r="E738" s="58">
        <v>600</v>
      </c>
      <c r="F738" s="94">
        <v>5952.2</v>
      </c>
      <c r="G738" s="94">
        <v>5952.2</v>
      </c>
    </row>
    <row r="739" spans="1:7" ht="60" x14ac:dyDescent="0.25">
      <c r="A739" s="116" t="s">
        <v>496</v>
      </c>
      <c r="B739" s="53" t="s">
        <v>449</v>
      </c>
      <c r="C739" s="53" t="s">
        <v>55</v>
      </c>
      <c r="D739" s="115" t="s">
        <v>466</v>
      </c>
      <c r="E739" s="58"/>
      <c r="F739" s="94">
        <v>0</v>
      </c>
      <c r="G739" s="94">
        <v>0</v>
      </c>
    </row>
    <row r="740" spans="1:7" ht="45" x14ac:dyDescent="0.25">
      <c r="A740" s="116" t="s">
        <v>467</v>
      </c>
      <c r="B740" s="53" t="s">
        <v>449</v>
      </c>
      <c r="C740" s="53" t="s">
        <v>55</v>
      </c>
      <c r="D740" s="115" t="s">
        <v>468</v>
      </c>
      <c r="E740" s="58"/>
      <c r="F740" s="94">
        <v>0</v>
      </c>
      <c r="G740" s="94">
        <v>0</v>
      </c>
    </row>
    <row r="741" spans="1:7" ht="45" x14ac:dyDescent="0.25">
      <c r="A741" s="52" t="s">
        <v>242</v>
      </c>
      <c r="B741" s="53" t="s">
        <v>449</v>
      </c>
      <c r="C741" s="53" t="s">
        <v>55</v>
      </c>
      <c r="D741" s="115" t="s">
        <v>468</v>
      </c>
      <c r="E741" s="58">
        <v>600</v>
      </c>
      <c r="F741" s="94">
        <v>0</v>
      </c>
      <c r="G741" s="94">
        <v>0</v>
      </c>
    </row>
    <row r="742" spans="1:7" x14ac:dyDescent="0.25">
      <c r="A742" s="52" t="s">
        <v>497</v>
      </c>
      <c r="B742" s="53" t="s">
        <v>449</v>
      </c>
      <c r="C742" s="53" t="s">
        <v>57</v>
      </c>
      <c r="D742" s="115"/>
      <c r="E742" s="58"/>
      <c r="F742" s="94">
        <f t="shared" ref="F742:G747" si="24">F743</f>
        <v>4000</v>
      </c>
      <c r="G742" s="94">
        <f t="shared" si="24"/>
        <v>3844.5</v>
      </c>
    </row>
    <row r="743" spans="1:7" ht="30" x14ac:dyDescent="0.25">
      <c r="A743" s="52" t="s">
        <v>62</v>
      </c>
      <c r="B743" s="53" t="s">
        <v>449</v>
      </c>
      <c r="C743" s="53" t="s">
        <v>61</v>
      </c>
      <c r="D743" s="53"/>
      <c r="E743" s="53"/>
      <c r="F743" s="94">
        <f t="shared" si="24"/>
        <v>4000</v>
      </c>
      <c r="G743" s="94">
        <f t="shared" si="24"/>
        <v>3844.5</v>
      </c>
    </row>
    <row r="744" spans="1:7" ht="45" x14ac:dyDescent="0.25">
      <c r="A744" s="55" t="s">
        <v>855</v>
      </c>
      <c r="B744" s="53" t="s">
        <v>449</v>
      </c>
      <c r="C744" s="53" t="s">
        <v>61</v>
      </c>
      <c r="D744" s="120" t="s">
        <v>498</v>
      </c>
      <c r="E744" s="53"/>
      <c r="F744" s="94">
        <f t="shared" si="24"/>
        <v>4000</v>
      </c>
      <c r="G744" s="94">
        <f t="shared" si="24"/>
        <v>3844.5</v>
      </c>
    </row>
    <row r="745" spans="1:7" ht="30" x14ac:dyDescent="0.25">
      <c r="A745" s="64" t="s">
        <v>499</v>
      </c>
      <c r="B745" s="62" t="s">
        <v>449</v>
      </c>
      <c r="C745" s="62" t="s">
        <v>61</v>
      </c>
      <c r="D745" s="62" t="s">
        <v>500</v>
      </c>
      <c r="E745" s="53"/>
      <c r="F745" s="94">
        <f t="shared" si="24"/>
        <v>4000</v>
      </c>
      <c r="G745" s="94">
        <f t="shared" si="24"/>
        <v>3844.5</v>
      </c>
    </row>
    <row r="746" spans="1:7" ht="45" x14ac:dyDescent="0.25">
      <c r="A746" s="64" t="s">
        <v>501</v>
      </c>
      <c r="B746" s="62" t="s">
        <v>449</v>
      </c>
      <c r="C746" s="62" t="s">
        <v>61</v>
      </c>
      <c r="D746" s="62" t="s">
        <v>502</v>
      </c>
      <c r="E746" s="53"/>
      <c r="F746" s="94">
        <f>F747</f>
        <v>4000</v>
      </c>
      <c r="G746" s="94">
        <f>G747</f>
        <v>3844.5</v>
      </c>
    </row>
    <row r="747" spans="1:7" ht="30" x14ac:dyDescent="0.25">
      <c r="A747" s="52" t="s">
        <v>1094</v>
      </c>
      <c r="B747" s="62" t="s">
        <v>449</v>
      </c>
      <c r="C747" s="62" t="s">
        <v>61</v>
      </c>
      <c r="D747" s="62" t="s">
        <v>527</v>
      </c>
      <c r="E747" s="62"/>
      <c r="F747" s="94">
        <f t="shared" si="24"/>
        <v>4000</v>
      </c>
      <c r="G747" s="94">
        <f t="shared" si="24"/>
        <v>3844.5</v>
      </c>
    </row>
    <row r="748" spans="1:7" ht="45" x14ac:dyDescent="0.25">
      <c r="A748" s="52" t="s">
        <v>242</v>
      </c>
      <c r="B748" s="62" t="s">
        <v>449</v>
      </c>
      <c r="C748" s="62" t="s">
        <v>61</v>
      </c>
      <c r="D748" s="62" t="s">
        <v>527</v>
      </c>
      <c r="E748" s="62" t="s">
        <v>453</v>
      </c>
      <c r="F748" s="94">
        <v>4000</v>
      </c>
      <c r="G748" s="94">
        <v>3844.5</v>
      </c>
    </row>
    <row r="749" spans="1:7" x14ac:dyDescent="0.25">
      <c r="A749" s="52" t="s">
        <v>64</v>
      </c>
      <c r="B749" s="53" t="s">
        <v>449</v>
      </c>
      <c r="C749" s="53" t="s">
        <v>63</v>
      </c>
      <c r="D749" s="53"/>
      <c r="E749" s="58"/>
      <c r="F749" s="94">
        <f>F750</f>
        <v>168200.3</v>
      </c>
      <c r="G749" s="94">
        <f>G750</f>
        <v>162300.20000000001</v>
      </c>
    </row>
    <row r="750" spans="1:7" x14ac:dyDescent="0.25">
      <c r="A750" s="52" t="s">
        <v>503</v>
      </c>
      <c r="B750" s="53" t="s">
        <v>449</v>
      </c>
      <c r="C750" s="53" t="s">
        <v>69</v>
      </c>
      <c r="D750" s="53"/>
      <c r="E750" s="53"/>
      <c r="F750" s="94">
        <f>F751</f>
        <v>168200.3</v>
      </c>
      <c r="G750" s="94">
        <f>G751</f>
        <v>162300.20000000001</v>
      </c>
    </row>
    <row r="751" spans="1:7" ht="30" x14ac:dyDescent="0.25">
      <c r="A751" s="52" t="s">
        <v>798</v>
      </c>
      <c r="B751" s="53" t="s">
        <v>449</v>
      </c>
      <c r="C751" s="53" t="s">
        <v>69</v>
      </c>
      <c r="D751" s="53" t="s">
        <v>324</v>
      </c>
      <c r="E751" s="53"/>
      <c r="F751" s="94">
        <f>F752+F758</f>
        <v>168200.3</v>
      </c>
      <c r="G751" s="94">
        <f>G752+G758</f>
        <v>162300.20000000001</v>
      </c>
    </row>
    <row r="752" spans="1:7" ht="45" x14ac:dyDescent="0.25">
      <c r="A752" s="55" t="s">
        <v>325</v>
      </c>
      <c r="B752" s="53" t="s">
        <v>449</v>
      </c>
      <c r="C752" s="53" t="s">
        <v>69</v>
      </c>
      <c r="D752" s="53" t="s">
        <v>326</v>
      </c>
      <c r="E752" s="53"/>
      <c r="F752" s="94">
        <f>F753</f>
        <v>110137.60000000001</v>
      </c>
      <c r="G752" s="94">
        <f>G753</f>
        <v>104383.6</v>
      </c>
    </row>
    <row r="753" spans="1:7" ht="60" x14ac:dyDescent="0.25">
      <c r="A753" s="55" t="s">
        <v>450</v>
      </c>
      <c r="B753" s="53" t="s">
        <v>449</v>
      </c>
      <c r="C753" s="53" t="s">
        <v>69</v>
      </c>
      <c r="D753" s="53" t="s">
        <v>451</v>
      </c>
      <c r="E753" s="53"/>
      <c r="F753" s="94">
        <f>F754</f>
        <v>110137.60000000001</v>
      </c>
      <c r="G753" s="94">
        <f>G754</f>
        <v>104383.6</v>
      </c>
    </row>
    <row r="754" spans="1:7" ht="90" x14ac:dyDescent="0.25">
      <c r="A754" s="118" t="s">
        <v>848</v>
      </c>
      <c r="B754" s="53" t="s">
        <v>449</v>
      </c>
      <c r="C754" s="53" t="s">
        <v>69</v>
      </c>
      <c r="D754" s="53" t="s">
        <v>504</v>
      </c>
      <c r="E754" s="58"/>
      <c r="F754" s="94">
        <f>F755+F756+F757</f>
        <v>110137.60000000001</v>
      </c>
      <c r="G754" s="94">
        <f>G755+G756+G757</f>
        <v>104383.6</v>
      </c>
    </row>
    <row r="755" spans="1:7" ht="45" x14ac:dyDescent="0.25">
      <c r="A755" s="52" t="s">
        <v>187</v>
      </c>
      <c r="B755" s="53" t="s">
        <v>449</v>
      </c>
      <c r="C755" s="53" t="s">
        <v>69</v>
      </c>
      <c r="D755" s="53" t="s">
        <v>504</v>
      </c>
      <c r="E755" s="58">
        <v>200</v>
      </c>
      <c r="F755" s="94">
        <v>16</v>
      </c>
      <c r="G755" s="94">
        <v>13.5</v>
      </c>
    </row>
    <row r="756" spans="1:7" ht="30" x14ac:dyDescent="0.25">
      <c r="A756" s="52" t="s">
        <v>188</v>
      </c>
      <c r="B756" s="53" t="s">
        <v>449</v>
      </c>
      <c r="C756" s="53" t="s">
        <v>69</v>
      </c>
      <c r="D756" s="53" t="s">
        <v>504</v>
      </c>
      <c r="E756" s="58">
        <v>300</v>
      </c>
      <c r="F756" s="94">
        <v>1905</v>
      </c>
      <c r="G756" s="94">
        <v>1698.3</v>
      </c>
    </row>
    <row r="757" spans="1:7" ht="45" x14ac:dyDescent="0.25">
      <c r="A757" s="52" t="s">
        <v>242</v>
      </c>
      <c r="B757" s="53" t="s">
        <v>449</v>
      </c>
      <c r="C757" s="53" t="s">
        <v>69</v>
      </c>
      <c r="D757" s="53" t="s">
        <v>504</v>
      </c>
      <c r="E757" s="58">
        <v>600</v>
      </c>
      <c r="F757" s="94">
        <v>108216.6</v>
      </c>
      <c r="G757" s="94">
        <v>102671.8</v>
      </c>
    </row>
    <row r="758" spans="1:7" ht="30" x14ac:dyDescent="0.25">
      <c r="A758" s="55" t="s">
        <v>459</v>
      </c>
      <c r="B758" s="53" t="s">
        <v>449</v>
      </c>
      <c r="C758" s="53" t="s">
        <v>69</v>
      </c>
      <c r="D758" s="53" t="s">
        <v>460</v>
      </c>
      <c r="E758" s="53"/>
      <c r="F758" s="94">
        <f>F759</f>
        <v>58062.7</v>
      </c>
      <c r="G758" s="94">
        <f>G759</f>
        <v>57916.599999999991</v>
      </c>
    </row>
    <row r="759" spans="1:7" ht="60" x14ac:dyDescent="0.25">
      <c r="A759" s="64" t="s">
        <v>488</v>
      </c>
      <c r="B759" s="53" t="s">
        <v>449</v>
      </c>
      <c r="C759" s="53" t="s">
        <v>69</v>
      </c>
      <c r="D759" s="53" t="s">
        <v>489</v>
      </c>
      <c r="E759" s="53"/>
      <c r="F759" s="94">
        <f>F760+F763+F766</f>
        <v>58062.7</v>
      </c>
      <c r="G759" s="94">
        <f>G760+G763+G766</f>
        <v>57916.599999999991</v>
      </c>
    </row>
    <row r="760" spans="1:7" ht="75" x14ac:dyDescent="0.25">
      <c r="A760" s="52" t="s">
        <v>850</v>
      </c>
      <c r="B760" s="53" t="s">
        <v>449</v>
      </c>
      <c r="C760" s="53" t="s">
        <v>69</v>
      </c>
      <c r="D760" s="53" t="s">
        <v>505</v>
      </c>
      <c r="E760" s="58"/>
      <c r="F760" s="94">
        <f>F761+F762</f>
        <v>6630.4000000000005</v>
      </c>
      <c r="G760" s="94">
        <f>G761+G762</f>
        <v>6566.2</v>
      </c>
    </row>
    <row r="761" spans="1:7" ht="45" x14ac:dyDescent="0.25">
      <c r="A761" s="52" t="s">
        <v>187</v>
      </c>
      <c r="B761" s="53" t="s">
        <v>449</v>
      </c>
      <c r="C761" s="53" t="s">
        <v>69</v>
      </c>
      <c r="D761" s="53" t="s">
        <v>505</v>
      </c>
      <c r="E761" s="58">
        <v>200</v>
      </c>
      <c r="F761" s="94">
        <v>50.5</v>
      </c>
      <c r="G761" s="94">
        <v>50.5</v>
      </c>
    </row>
    <row r="762" spans="1:7" ht="30" x14ac:dyDescent="0.25">
      <c r="A762" s="52" t="s">
        <v>188</v>
      </c>
      <c r="B762" s="53" t="s">
        <v>449</v>
      </c>
      <c r="C762" s="53" t="s">
        <v>69</v>
      </c>
      <c r="D762" s="53" t="s">
        <v>505</v>
      </c>
      <c r="E762" s="58">
        <v>300</v>
      </c>
      <c r="F762" s="94">
        <v>6579.9000000000005</v>
      </c>
      <c r="G762" s="94">
        <v>6515.7</v>
      </c>
    </row>
    <row r="763" spans="1:7" ht="120" x14ac:dyDescent="0.25">
      <c r="A763" s="52" t="s">
        <v>851</v>
      </c>
      <c r="B763" s="53" t="s">
        <v>449</v>
      </c>
      <c r="C763" s="53" t="s">
        <v>69</v>
      </c>
      <c r="D763" s="53" t="s">
        <v>506</v>
      </c>
      <c r="E763" s="58"/>
      <c r="F763" s="94">
        <f>F764+F765</f>
        <v>119.29999999999998</v>
      </c>
      <c r="G763" s="94">
        <f>G764+G765</f>
        <v>117.5</v>
      </c>
    </row>
    <row r="764" spans="1:7" ht="45" x14ac:dyDescent="0.25">
      <c r="A764" s="52" t="s">
        <v>187</v>
      </c>
      <c r="B764" s="53" t="s">
        <v>449</v>
      </c>
      <c r="C764" s="53" t="s">
        <v>69</v>
      </c>
      <c r="D764" s="53" t="s">
        <v>506</v>
      </c>
      <c r="E764" s="58">
        <v>200</v>
      </c>
      <c r="F764" s="94">
        <v>1.2000000000000002</v>
      </c>
      <c r="G764" s="94">
        <v>1.2000000000000002</v>
      </c>
    </row>
    <row r="765" spans="1:7" ht="30" x14ac:dyDescent="0.25">
      <c r="A765" s="52" t="s">
        <v>188</v>
      </c>
      <c r="B765" s="53" t="s">
        <v>449</v>
      </c>
      <c r="C765" s="53" t="s">
        <v>69</v>
      </c>
      <c r="D765" s="53" t="s">
        <v>506</v>
      </c>
      <c r="E765" s="58">
        <v>300</v>
      </c>
      <c r="F765" s="94">
        <v>118.09999999999998</v>
      </c>
      <c r="G765" s="94">
        <v>116.3</v>
      </c>
    </row>
    <row r="766" spans="1:7" ht="120" x14ac:dyDescent="0.25">
      <c r="A766" s="52" t="s">
        <v>852</v>
      </c>
      <c r="B766" s="53" t="s">
        <v>449</v>
      </c>
      <c r="C766" s="53" t="s">
        <v>69</v>
      </c>
      <c r="D766" s="53" t="s">
        <v>853</v>
      </c>
      <c r="E766" s="58"/>
      <c r="F766" s="94">
        <f>F767+F768</f>
        <v>51312.999999999993</v>
      </c>
      <c r="G766" s="94">
        <f>G767+G768</f>
        <v>51232.899999999994</v>
      </c>
    </row>
    <row r="767" spans="1:7" ht="45" x14ac:dyDescent="0.25">
      <c r="A767" s="52" t="s">
        <v>187</v>
      </c>
      <c r="B767" s="53" t="s">
        <v>449</v>
      </c>
      <c r="C767" s="53" t="s">
        <v>69</v>
      </c>
      <c r="D767" s="53" t="s">
        <v>853</v>
      </c>
      <c r="E767" s="58">
        <v>200</v>
      </c>
      <c r="F767" s="94">
        <v>385.7</v>
      </c>
      <c r="G767" s="94">
        <v>385.7</v>
      </c>
    </row>
    <row r="768" spans="1:7" ht="30" x14ac:dyDescent="0.25">
      <c r="A768" s="52" t="s">
        <v>188</v>
      </c>
      <c r="B768" s="53" t="s">
        <v>449</v>
      </c>
      <c r="C768" s="53" t="s">
        <v>69</v>
      </c>
      <c r="D768" s="53" t="s">
        <v>853</v>
      </c>
      <c r="E768" s="58">
        <v>300</v>
      </c>
      <c r="F768" s="94">
        <v>50927.299999999996</v>
      </c>
      <c r="G768" s="94">
        <v>50847.199999999997</v>
      </c>
    </row>
    <row r="769" spans="1:7" ht="15.75" x14ac:dyDescent="0.25">
      <c r="A769" s="52"/>
      <c r="B769" s="121"/>
      <c r="C769" s="121"/>
      <c r="D769" s="122"/>
      <c r="E769" s="121"/>
      <c r="F769" s="94"/>
      <c r="G769" s="94"/>
    </row>
    <row r="770" spans="1:7" ht="43.5" x14ac:dyDescent="0.25">
      <c r="A770" s="50" t="s">
        <v>507</v>
      </c>
      <c r="B770" s="51" t="s">
        <v>508</v>
      </c>
      <c r="C770" s="53" t="s">
        <v>197</v>
      </c>
      <c r="D770" s="51"/>
      <c r="E770" s="58"/>
      <c r="F770" s="92">
        <f>F771+F779+F799</f>
        <v>631094.5</v>
      </c>
      <c r="G770" s="92">
        <f>G771+G779+G799</f>
        <v>625529.80000000005</v>
      </c>
    </row>
    <row r="771" spans="1:7" x14ac:dyDescent="0.25">
      <c r="A771" s="61" t="s">
        <v>285</v>
      </c>
      <c r="B771" s="53" t="s">
        <v>508</v>
      </c>
      <c r="C771" s="53" t="s">
        <v>37</v>
      </c>
      <c r="D771" s="53"/>
      <c r="E771" s="53"/>
      <c r="F771" s="94">
        <f t="shared" ref="F771:G775" si="25">F772</f>
        <v>142601.5</v>
      </c>
      <c r="G771" s="94">
        <f t="shared" si="25"/>
        <v>137036.79999999999</v>
      </c>
    </row>
    <row r="772" spans="1:7" x14ac:dyDescent="0.25">
      <c r="A772" s="59" t="s">
        <v>305</v>
      </c>
      <c r="B772" s="53" t="s">
        <v>508</v>
      </c>
      <c r="C772" s="53" t="s">
        <v>43</v>
      </c>
      <c r="D772" s="143" t="s">
        <v>287</v>
      </c>
      <c r="E772" s="53"/>
      <c r="F772" s="94">
        <f t="shared" si="25"/>
        <v>142601.5</v>
      </c>
      <c r="G772" s="94">
        <f t="shared" si="25"/>
        <v>137036.79999999999</v>
      </c>
    </row>
    <row r="773" spans="1:7" ht="90" x14ac:dyDescent="0.25">
      <c r="A773" s="59" t="s">
        <v>780</v>
      </c>
      <c r="B773" s="53" t="s">
        <v>508</v>
      </c>
      <c r="C773" s="53" t="s">
        <v>43</v>
      </c>
      <c r="D773" s="143" t="s">
        <v>307</v>
      </c>
      <c r="E773" s="53"/>
      <c r="F773" s="94">
        <f t="shared" si="25"/>
        <v>142601.5</v>
      </c>
      <c r="G773" s="94">
        <f t="shared" si="25"/>
        <v>137036.79999999999</v>
      </c>
    </row>
    <row r="774" spans="1:7" ht="30" x14ac:dyDescent="0.25">
      <c r="A774" s="59" t="s">
        <v>306</v>
      </c>
      <c r="B774" s="53" t="s">
        <v>508</v>
      </c>
      <c r="C774" s="53" t="s">
        <v>43</v>
      </c>
      <c r="D774" s="143" t="s">
        <v>313</v>
      </c>
      <c r="E774" s="53"/>
      <c r="F774" s="94">
        <f t="shared" si="25"/>
        <v>142601.5</v>
      </c>
      <c r="G774" s="94">
        <f t="shared" si="25"/>
        <v>137036.79999999999</v>
      </c>
    </row>
    <row r="775" spans="1:7" ht="45" x14ac:dyDescent="0.25">
      <c r="A775" s="59" t="s">
        <v>312</v>
      </c>
      <c r="B775" s="53" t="s">
        <v>508</v>
      </c>
      <c r="C775" s="53" t="s">
        <v>43</v>
      </c>
      <c r="D775" s="143" t="s">
        <v>315</v>
      </c>
      <c r="E775" s="53"/>
      <c r="F775" s="94">
        <f t="shared" si="25"/>
        <v>142601.5</v>
      </c>
      <c r="G775" s="94">
        <f t="shared" si="25"/>
        <v>137036.79999999999</v>
      </c>
    </row>
    <row r="776" spans="1:7" ht="30" x14ac:dyDescent="0.25">
      <c r="A776" s="59" t="s">
        <v>314</v>
      </c>
      <c r="B776" s="53" t="s">
        <v>508</v>
      </c>
      <c r="C776" s="53" t="s">
        <v>43</v>
      </c>
      <c r="D776" s="143" t="s">
        <v>315</v>
      </c>
      <c r="E776" s="53"/>
      <c r="F776" s="94">
        <f>F777+F778</f>
        <v>142601.5</v>
      </c>
      <c r="G776" s="94">
        <f>G777+G778</f>
        <v>137036.79999999999</v>
      </c>
    </row>
    <row r="777" spans="1:7" ht="45" x14ac:dyDescent="0.25">
      <c r="A777" s="52" t="s">
        <v>242</v>
      </c>
      <c r="B777" s="53" t="s">
        <v>508</v>
      </c>
      <c r="C777" s="53" t="s">
        <v>43</v>
      </c>
      <c r="D777" s="143" t="s">
        <v>315</v>
      </c>
      <c r="E777" s="53" t="s">
        <v>453</v>
      </c>
      <c r="F777" s="94">
        <v>35519.699999999997</v>
      </c>
      <c r="G777" s="94">
        <v>35519.699999999997</v>
      </c>
    </row>
    <row r="778" spans="1:7" x14ac:dyDescent="0.25">
      <c r="A778" s="69" t="s">
        <v>189</v>
      </c>
      <c r="B778" s="53" t="s">
        <v>508</v>
      </c>
      <c r="C778" s="53" t="s">
        <v>43</v>
      </c>
      <c r="D778" s="143" t="s">
        <v>315</v>
      </c>
      <c r="E778" s="53" t="s">
        <v>224</v>
      </c>
      <c r="F778" s="94">
        <v>107081.8</v>
      </c>
      <c r="G778" s="94">
        <v>101517.1</v>
      </c>
    </row>
    <row r="779" spans="1:7" x14ac:dyDescent="0.25">
      <c r="A779" s="52" t="s">
        <v>48</v>
      </c>
      <c r="B779" s="53" t="s">
        <v>508</v>
      </c>
      <c r="C779" s="53" t="s">
        <v>47</v>
      </c>
      <c r="D779" s="53"/>
      <c r="E779" s="53"/>
      <c r="F779" s="94">
        <f>F780</f>
        <v>111993.99999999999</v>
      </c>
      <c r="G779" s="94">
        <f>G780</f>
        <v>111993.99999999999</v>
      </c>
    </row>
    <row r="780" spans="1:7" x14ac:dyDescent="0.25">
      <c r="A780" s="52" t="s">
        <v>142</v>
      </c>
      <c r="B780" s="53" t="s">
        <v>508</v>
      </c>
      <c r="C780" s="53" t="s">
        <v>141</v>
      </c>
      <c r="D780" s="53"/>
      <c r="E780" s="53"/>
      <c r="F780" s="94">
        <f>F781+F784+F789</f>
        <v>111993.99999999999</v>
      </c>
      <c r="G780" s="94">
        <f>G781+G784+G789</f>
        <v>111993.99999999999</v>
      </c>
    </row>
    <row r="781" spans="1:7" x14ac:dyDescent="0.25">
      <c r="A781" s="52" t="s">
        <v>176</v>
      </c>
      <c r="B781" s="53" t="s">
        <v>508</v>
      </c>
      <c r="C781" s="62" t="s">
        <v>141</v>
      </c>
      <c r="D781" s="53" t="s">
        <v>177</v>
      </c>
      <c r="E781" s="57"/>
      <c r="F781" s="94">
        <f>F782</f>
        <v>917.9</v>
      </c>
      <c r="G781" s="94">
        <f>G782</f>
        <v>917.9</v>
      </c>
    </row>
    <row r="782" spans="1:7" ht="30" x14ac:dyDescent="0.25">
      <c r="A782" s="52" t="s">
        <v>215</v>
      </c>
      <c r="B782" s="53" t="s">
        <v>508</v>
      </c>
      <c r="C782" s="49" t="s">
        <v>141</v>
      </c>
      <c r="D782" s="53" t="s">
        <v>216</v>
      </c>
      <c r="E782" s="48"/>
      <c r="F782" s="94">
        <f>F783</f>
        <v>917.9</v>
      </c>
      <c r="G782" s="94">
        <f>G783</f>
        <v>917.9</v>
      </c>
    </row>
    <row r="783" spans="1:7" ht="45" x14ac:dyDescent="0.25">
      <c r="A783" s="52" t="s">
        <v>242</v>
      </c>
      <c r="B783" s="53" t="s">
        <v>508</v>
      </c>
      <c r="C783" s="49" t="s">
        <v>141</v>
      </c>
      <c r="D783" s="53" t="s">
        <v>216</v>
      </c>
      <c r="E783" s="48">
        <v>600</v>
      </c>
      <c r="F783" s="94">
        <v>917.9</v>
      </c>
      <c r="G783" s="94">
        <v>917.9</v>
      </c>
    </row>
    <row r="784" spans="1:7" ht="30" x14ac:dyDescent="0.25">
      <c r="A784" s="52" t="s">
        <v>798</v>
      </c>
      <c r="B784" s="53" t="s">
        <v>508</v>
      </c>
      <c r="C784" s="53" t="s">
        <v>141</v>
      </c>
      <c r="D784" s="53" t="s">
        <v>324</v>
      </c>
      <c r="E784" s="53"/>
      <c r="F784" s="94">
        <f t="shared" ref="F784:G787" si="26">F785</f>
        <v>340.59999999999997</v>
      </c>
      <c r="G784" s="94">
        <f t="shared" si="26"/>
        <v>340.6</v>
      </c>
    </row>
    <row r="785" spans="1:7" ht="45" x14ac:dyDescent="0.25">
      <c r="A785" s="55" t="s">
        <v>325</v>
      </c>
      <c r="B785" s="53" t="s">
        <v>508</v>
      </c>
      <c r="C785" s="53" t="s">
        <v>141</v>
      </c>
      <c r="D785" s="53" t="s">
        <v>326</v>
      </c>
      <c r="E785" s="53"/>
      <c r="F785" s="94">
        <f t="shared" si="26"/>
        <v>340.59999999999997</v>
      </c>
      <c r="G785" s="94">
        <f t="shared" si="26"/>
        <v>340.6</v>
      </c>
    </row>
    <row r="786" spans="1:7" ht="60" x14ac:dyDescent="0.25">
      <c r="A786" s="55" t="s">
        <v>450</v>
      </c>
      <c r="B786" s="53" t="s">
        <v>508</v>
      </c>
      <c r="C786" s="53" t="s">
        <v>141</v>
      </c>
      <c r="D786" s="53" t="s">
        <v>451</v>
      </c>
      <c r="E786" s="53"/>
      <c r="F786" s="94">
        <f t="shared" si="26"/>
        <v>340.59999999999997</v>
      </c>
      <c r="G786" s="94">
        <f t="shared" si="26"/>
        <v>340.6</v>
      </c>
    </row>
    <row r="787" spans="1:7" ht="45" x14ac:dyDescent="0.25">
      <c r="A787" s="52" t="s">
        <v>844</v>
      </c>
      <c r="B787" s="53" t="s">
        <v>508</v>
      </c>
      <c r="C787" s="53" t="s">
        <v>141</v>
      </c>
      <c r="D787" s="53" t="s">
        <v>845</v>
      </c>
      <c r="E787" s="58"/>
      <c r="F787" s="94">
        <f t="shared" si="26"/>
        <v>340.59999999999997</v>
      </c>
      <c r="G787" s="94">
        <f t="shared" si="26"/>
        <v>340.6</v>
      </c>
    </row>
    <row r="788" spans="1:7" ht="45" x14ac:dyDescent="0.25">
      <c r="A788" s="52" t="s">
        <v>242</v>
      </c>
      <c r="B788" s="53" t="s">
        <v>508</v>
      </c>
      <c r="C788" s="53" t="s">
        <v>141</v>
      </c>
      <c r="D788" s="53" t="s">
        <v>845</v>
      </c>
      <c r="E788" s="58">
        <v>600</v>
      </c>
      <c r="F788" s="94">
        <v>340.59999999999997</v>
      </c>
      <c r="G788" s="94">
        <v>340.6</v>
      </c>
    </row>
    <row r="789" spans="1:7" ht="45" x14ac:dyDescent="0.25">
      <c r="A789" s="55" t="s">
        <v>855</v>
      </c>
      <c r="B789" s="53" t="s">
        <v>508</v>
      </c>
      <c r="C789" s="53" t="s">
        <v>141</v>
      </c>
      <c r="D789" s="120" t="s">
        <v>498</v>
      </c>
      <c r="E789" s="53"/>
      <c r="F789" s="94">
        <f t="shared" ref="F789:G792" si="27">F790</f>
        <v>110735.49999999999</v>
      </c>
      <c r="G789" s="94">
        <f t="shared" si="27"/>
        <v>110735.49999999999</v>
      </c>
    </row>
    <row r="790" spans="1:7" ht="30" x14ac:dyDescent="0.25">
      <c r="A790" s="52" t="s">
        <v>509</v>
      </c>
      <c r="B790" s="53" t="s">
        <v>508</v>
      </c>
      <c r="C790" s="53" t="s">
        <v>141</v>
      </c>
      <c r="D790" s="53" t="s">
        <v>510</v>
      </c>
      <c r="E790" s="53"/>
      <c r="F790" s="94">
        <f t="shared" si="27"/>
        <v>110735.49999999999</v>
      </c>
      <c r="G790" s="94">
        <f t="shared" si="27"/>
        <v>110735.49999999999</v>
      </c>
    </row>
    <row r="791" spans="1:7" ht="45" x14ac:dyDescent="0.25">
      <c r="A791" s="52" t="s">
        <v>511</v>
      </c>
      <c r="B791" s="53" t="s">
        <v>508</v>
      </c>
      <c r="C791" s="53" t="s">
        <v>141</v>
      </c>
      <c r="D791" s="62" t="s">
        <v>512</v>
      </c>
      <c r="E791" s="53"/>
      <c r="F791" s="94">
        <f t="shared" si="27"/>
        <v>110735.49999999999</v>
      </c>
      <c r="G791" s="94">
        <f t="shared" si="27"/>
        <v>110735.49999999999</v>
      </c>
    </row>
    <row r="792" spans="1:7" ht="60" x14ac:dyDescent="0.25">
      <c r="A792" s="55" t="s">
        <v>217</v>
      </c>
      <c r="B792" s="53" t="s">
        <v>508</v>
      </c>
      <c r="C792" s="53" t="s">
        <v>141</v>
      </c>
      <c r="D792" s="53" t="s">
        <v>513</v>
      </c>
      <c r="E792" s="53"/>
      <c r="F792" s="94">
        <f t="shared" si="27"/>
        <v>110735.49999999999</v>
      </c>
      <c r="G792" s="94">
        <f t="shared" si="27"/>
        <v>110735.49999999999</v>
      </c>
    </row>
    <row r="793" spans="1:7" ht="45" x14ac:dyDescent="0.25">
      <c r="A793" s="52" t="s">
        <v>242</v>
      </c>
      <c r="B793" s="53" t="s">
        <v>508</v>
      </c>
      <c r="C793" s="53" t="s">
        <v>141</v>
      </c>
      <c r="D793" s="53" t="s">
        <v>513</v>
      </c>
      <c r="E793" s="53" t="s">
        <v>453</v>
      </c>
      <c r="F793" s="94">
        <v>110735.49999999999</v>
      </c>
      <c r="G793" s="94">
        <v>110735.49999999999</v>
      </c>
    </row>
    <row r="794" spans="1:7" ht="30" x14ac:dyDescent="0.25">
      <c r="A794" s="52" t="s">
        <v>1095</v>
      </c>
      <c r="B794" s="53" t="s">
        <v>508</v>
      </c>
      <c r="C794" s="53" t="s">
        <v>141</v>
      </c>
      <c r="D794" s="53" t="s">
        <v>1096</v>
      </c>
      <c r="E794" s="53"/>
      <c r="F794" s="94">
        <v>0</v>
      </c>
      <c r="G794" s="94">
        <v>0</v>
      </c>
    </row>
    <row r="795" spans="1:7" ht="60" x14ac:dyDescent="0.25">
      <c r="A795" s="52" t="s">
        <v>1097</v>
      </c>
      <c r="B795" s="53" t="s">
        <v>508</v>
      </c>
      <c r="C795" s="53" t="s">
        <v>141</v>
      </c>
      <c r="D795" s="53" t="s">
        <v>1098</v>
      </c>
      <c r="E795" s="53"/>
      <c r="F795" s="94">
        <v>0</v>
      </c>
      <c r="G795" s="94">
        <v>0</v>
      </c>
    </row>
    <row r="796" spans="1:7" ht="45" x14ac:dyDescent="0.25">
      <c r="A796" s="52" t="s">
        <v>242</v>
      </c>
      <c r="B796" s="53" t="s">
        <v>508</v>
      </c>
      <c r="C796" s="53" t="s">
        <v>141</v>
      </c>
      <c r="D796" s="53" t="s">
        <v>1098</v>
      </c>
      <c r="E796" s="53" t="s">
        <v>453</v>
      </c>
      <c r="F796" s="94">
        <v>0</v>
      </c>
      <c r="G796" s="94">
        <v>0</v>
      </c>
    </row>
    <row r="797" spans="1:7" ht="120" x14ac:dyDescent="0.25">
      <c r="A797" s="52" t="s">
        <v>1099</v>
      </c>
      <c r="B797" s="53" t="s">
        <v>508</v>
      </c>
      <c r="C797" s="53" t="s">
        <v>141</v>
      </c>
      <c r="D797" s="53" t="s">
        <v>1100</v>
      </c>
      <c r="E797" s="53"/>
      <c r="F797" s="94">
        <v>0</v>
      </c>
      <c r="G797" s="94">
        <v>0</v>
      </c>
    </row>
    <row r="798" spans="1:7" ht="45" x14ac:dyDescent="0.25">
      <c r="A798" s="64" t="s">
        <v>764</v>
      </c>
      <c r="B798" s="53" t="s">
        <v>508</v>
      </c>
      <c r="C798" s="53" t="s">
        <v>141</v>
      </c>
      <c r="D798" s="53" t="s">
        <v>1100</v>
      </c>
      <c r="E798" s="53" t="s">
        <v>457</v>
      </c>
      <c r="F798" s="94">
        <v>0</v>
      </c>
      <c r="G798" s="94">
        <v>0</v>
      </c>
    </row>
    <row r="799" spans="1:7" x14ac:dyDescent="0.25">
      <c r="A799" s="52" t="s">
        <v>497</v>
      </c>
      <c r="B799" s="53" t="s">
        <v>508</v>
      </c>
      <c r="C799" s="53" t="s">
        <v>57</v>
      </c>
      <c r="D799" s="115"/>
      <c r="E799" s="58"/>
      <c r="F799" s="94">
        <f>F800+F832</f>
        <v>376499</v>
      </c>
      <c r="G799" s="94">
        <f>G800+G832</f>
        <v>376499</v>
      </c>
    </row>
    <row r="800" spans="1:7" x14ac:dyDescent="0.25">
      <c r="A800" s="52" t="s">
        <v>60</v>
      </c>
      <c r="B800" s="53" t="s">
        <v>508</v>
      </c>
      <c r="C800" s="53" t="s">
        <v>59</v>
      </c>
      <c r="D800" s="53"/>
      <c r="E800" s="58"/>
      <c r="F800" s="94">
        <f>F801</f>
        <v>313526.90000000002</v>
      </c>
      <c r="G800" s="94">
        <f>G801</f>
        <v>313526.90000000002</v>
      </c>
    </row>
    <row r="801" spans="1:7" ht="45" x14ac:dyDescent="0.25">
      <c r="A801" s="55" t="s">
        <v>855</v>
      </c>
      <c r="B801" s="53" t="s">
        <v>508</v>
      </c>
      <c r="C801" s="53" t="s">
        <v>59</v>
      </c>
      <c r="D801" s="120" t="s">
        <v>498</v>
      </c>
      <c r="E801" s="58"/>
      <c r="F801" s="94">
        <f>F802+F813+F826</f>
        <v>313526.90000000002</v>
      </c>
      <c r="G801" s="94">
        <f>G802+G813+G826</f>
        <v>313526.90000000002</v>
      </c>
    </row>
    <row r="802" spans="1:7" ht="30" x14ac:dyDescent="0.25">
      <c r="A802" s="52" t="s">
        <v>514</v>
      </c>
      <c r="B802" s="53" t="s">
        <v>508</v>
      </c>
      <c r="C802" s="53" t="s">
        <v>59</v>
      </c>
      <c r="D802" s="115" t="s">
        <v>515</v>
      </c>
      <c r="E802" s="58"/>
      <c r="F802" s="94">
        <f>F803</f>
        <v>74483.5</v>
      </c>
      <c r="G802" s="94">
        <f>G803</f>
        <v>74483.5</v>
      </c>
    </row>
    <row r="803" spans="1:7" ht="30" x14ac:dyDescent="0.25">
      <c r="A803" s="52" t="s">
        <v>516</v>
      </c>
      <c r="B803" s="53" t="s">
        <v>508</v>
      </c>
      <c r="C803" s="53" t="s">
        <v>59</v>
      </c>
      <c r="D803" s="115" t="s">
        <v>517</v>
      </c>
      <c r="E803" s="58"/>
      <c r="F803" s="94">
        <f>F804+F806+F808</f>
        <v>74483.5</v>
      </c>
      <c r="G803" s="94">
        <f>G804+G806+G808</f>
        <v>74483.5</v>
      </c>
    </row>
    <row r="804" spans="1:7" ht="60" x14ac:dyDescent="0.25">
      <c r="A804" s="55" t="s">
        <v>217</v>
      </c>
      <c r="B804" s="53" t="s">
        <v>508</v>
      </c>
      <c r="C804" s="53" t="s">
        <v>59</v>
      </c>
      <c r="D804" s="115" t="s">
        <v>518</v>
      </c>
      <c r="E804" s="58"/>
      <c r="F804" s="94">
        <f>F805</f>
        <v>62619.599999999991</v>
      </c>
      <c r="G804" s="94">
        <f>G805</f>
        <v>62619.599999999991</v>
      </c>
    </row>
    <row r="805" spans="1:7" ht="45" x14ac:dyDescent="0.25">
      <c r="A805" s="52" t="s">
        <v>242</v>
      </c>
      <c r="B805" s="53" t="s">
        <v>508</v>
      </c>
      <c r="C805" s="53" t="s">
        <v>59</v>
      </c>
      <c r="D805" s="115" t="s">
        <v>518</v>
      </c>
      <c r="E805" s="58">
        <v>600</v>
      </c>
      <c r="F805" s="94">
        <v>62619.599999999991</v>
      </c>
      <c r="G805" s="94">
        <v>62619.599999999991</v>
      </c>
    </row>
    <row r="806" spans="1:7" ht="45" x14ac:dyDescent="0.25">
      <c r="A806" s="149" t="s">
        <v>814</v>
      </c>
      <c r="B806" s="53" t="s">
        <v>508</v>
      </c>
      <c r="C806" s="49" t="s">
        <v>59</v>
      </c>
      <c r="D806" s="53" t="s">
        <v>856</v>
      </c>
      <c r="E806" s="53"/>
      <c r="F806" s="94">
        <f>F807</f>
        <v>1863.8999999999999</v>
      </c>
      <c r="G806" s="94">
        <f>G807</f>
        <v>1863.8999999999999</v>
      </c>
    </row>
    <row r="807" spans="1:7" ht="45" x14ac:dyDescent="0.25">
      <c r="A807" s="52" t="s">
        <v>242</v>
      </c>
      <c r="B807" s="53" t="s">
        <v>508</v>
      </c>
      <c r="C807" s="49" t="s">
        <v>59</v>
      </c>
      <c r="D807" s="53" t="s">
        <v>856</v>
      </c>
      <c r="E807" s="53" t="s">
        <v>453</v>
      </c>
      <c r="F807" s="94">
        <v>1863.8999999999999</v>
      </c>
      <c r="G807" s="94">
        <v>1863.8999999999999</v>
      </c>
    </row>
    <row r="808" spans="1:7" ht="30" x14ac:dyDescent="0.25">
      <c r="A808" s="52" t="s">
        <v>1095</v>
      </c>
      <c r="B808" s="53" t="s">
        <v>508</v>
      </c>
      <c r="C808" s="49" t="s">
        <v>59</v>
      </c>
      <c r="D808" s="115" t="s">
        <v>857</v>
      </c>
      <c r="E808" s="53"/>
      <c r="F808" s="94">
        <f>F809+F811</f>
        <v>10000</v>
      </c>
      <c r="G808" s="94">
        <f>G809+G811</f>
        <v>10000</v>
      </c>
    </row>
    <row r="809" spans="1:7" ht="30" x14ac:dyDescent="0.25">
      <c r="A809" s="52" t="s">
        <v>1101</v>
      </c>
      <c r="B809" s="53" t="s">
        <v>508</v>
      </c>
      <c r="C809" s="49" t="s">
        <v>59</v>
      </c>
      <c r="D809" s="115" t="s">
        <v>519</v>
      </c>
      <c r="E809" s="48"/>
      <c r="F809" s="94">
        <f>F810</f>
        <v>5000</v>
      </c>
      <c r="G809" s="94">
        <f>G810</f>
        <v>5000</v>
      </c>
    </row>
    <row r="810" spans="1:7" ht="45" x14ac:dyDescent="0.25">
      <c r="A810" s="52" t="s">
        <v>242</v>
      </c>
      <c r="B810" s="53" t="s">
        <v>508</v>
      </c>
      <c r="C810" s="49" t="s">
        <v>59</v>
      </c>
      <c r="D810" s="115" t="s">
        <v>519</v>
      </c>
      <c r="E810" s="48">
        <v>600</v>
      </c>
      <c r="F810" s="94">
        <v>5000</v>
      </c>
      <c r="G810" s="94">
        <v>5000</v>
      </c>
    </row>
    <row r="811" spans="1:7" ht="60" x14ac:dyDescent="0.25">
      <c r="A811" s="52" t="s">
        <v>1102</v>
      </c>
      <c r="B811" s="53" t="s">
        <v>508</v>
      </c>
      <c r="C811" s="49" t="s">
        <v>59</v>
      </c>
      <c r="D811" s="115" t="s">
        <v>1103</v>
      </c>
      <c r="E811" s="48"/>
      <c r="F811" s="94">
        <f>F812</f>
        <v>5000</v>
      </c>
      <c r="G811" s="94">
        <f>G812</f>
        <v>5000</v>
      </c>
    </row>
    <row r="812" spans="1:7" ht="45" x14ac:dyDescent="0.25">
      <c r="A812" s="52" t="s">
        <v>242</v>
      </c>
      <c r="B812" s="53" t="s">
        <v>508</v>
      </c>
      <c r="C812" s="49" t="s">
        <v>59</v>
      </c>
      <c r="D812" s="115" t="s">
        <v>1103</v>
      </c>
      <c r="E812" s="48">
        <v>600</v>
      </c>
      <c r="F812" s="94">
        <v>5000</v>
      </c>
      <c r="G812" s="94">
        <v>5000</v>
      </c>
    </row>
    <row r="813" spans="1:7" ht="30" x14ac:dyDescent="0.25">
      <c r="A813" s="52" t="s">
        <v>520</v>
      </c>
      <c r="B813" s="53" t="s">
        <v>508</v>
      </c>
      <c r="C813" s="53" t="s">
        <v>59</v>
      </c>
      <c r="D813" s="115" t="s">
        <v>521</v>
      </c>
      <c r="E813" s="53"/>
      <c r="F813" s="94">
        <f>F814</f>
        <v>233118.60000000003</v>
      </c>
      <c r="G813" s="94">
        <f>G814</f>
        <v>233118.60000000003</v>
      </c>
    </row>
    <row r="814" spans="1:7" ht="45" x14ac:dyDescent="0.25">
      <c r="A814" s="52" t="s">
        <v>522</v>
      </c>
      <c r="B814" s="53" t="s">
        <v>508</v>
      </c>
      <c r="C814" s="53" t="s">
        <v>59</v>
      </c>
      <c r="D814" s="115" t="s">
        <v>523</v>
      </c>
      <c r="E814" s="53"/>
      <c r="F814" s="94">
        <f>F815+F817+F819+F821+F824</f>
        <v>233118.60000000003</v>
      </c>
      <c r="G814" s="94">
        <f>G815+G817+G819+G821+G824</f>
        <v>233118.60000000003</v>
      </c>
    </row>
    <row r="815" spans="1:7" ht="60" x14ac:dyDescent="0.25">
      <c r="A815" s="55" t="s">
        <v>217</v>
      </c>
      <c r="B815" s="53" t="s">
        <v>508</v>
      </c>
      <c r="C815" s="53" t="s">
        <v>59</v>
      </c>
      <c r="D815" s="53" t="s">
        <v>524</v>
      </c>
      <c r="E815" s="53"/>
      <c r="F815" s="94">
        <f>F816</f>
        <v>211954.90000000005</v>
      </c>
      <c r="G815" s="94">
        <f>G816</f>
        <v>211954.90000000005</v>
      </c>
    </row>
    <row r="816" spans="1:7" ht="45" x14ac:dyDescent="0.25">
      <c r="A816" s="52" t="s">
        <v>242</v>
      </c>
      <c r="B816" s="53" t="s">
        <v>508</v>
      </c>
      <c r="C816" s="53" t="s">
        <v>59</v>
      </c>
      <c r="D816" s="53" t="s">
        <v>524</v>
      </c>
      <c r="E816" s="58">
        <v>600</v>
      </c>
      <c r="F816" s="94">
        <v>211954.90000000005</v>
      </c>
      <c r="G816" s="94">
        <v>211954.90000000005</v>
      </c>
    </row>
    <row r="817" spans="1:7" ht="45" x14ac:dyDescent="0.25">
      <c r="A817" s="149" t="s">
        <v>814</v>
      </c>
      <c r="B817" s="53" t="s">
        <v>508</v>
      </c>
      <c r="C817" s="49" t="s">
        <v>59</v>
      </c>
      <c r="D817" s="53" t="s">
        <v>525</v>
      </c>
      <c r="E817" s="48"/>
      <c r="F817" s="94">
        <f>F818</f>
        <v>1522</v>
      </c>
      <c r="G817" s="94">
        <f>G818</f>
        <v>1522</v>
      </c>
    </row>
    <row r="818" spans="1:7" ht="45" x14ac:dyDescent="0.25">
      <c r="A818" s="99" t="s">
        <v>242</v>
      </c>
      <c r="B818" s="53" t="s">
        <v>508</v>
      </c>
      <c r="C818" s="49" t="s">
        <v>59</v>
      </c>
      <c r="D818" s="53" t="s">
        <v>525</v>
      </c>
      <c r="E818" s="48">
        <v>600</v>
      </c>
      <c r="F818" s="94">
        <v>1522</v>
      </c>
      <c r="G818" s="94">
        <v>1522</v>
      </c>
    </row>
    <row r="819" spans="1:7" ht="60" x14ac:dyDescent="0.25">
      <c r="A819" s="133" t="s">
        <v>858</v>
      </c>
      <c r="B819" s="143" t="s">
        <v>508</v>
      </c>
      <c r="C819" s="143" t="s">
        <v>59</v>
      </c>
      <c r="D819" s="143" t="s">
        <v>859</v>
      </c>
      <c r="E819" s="53"/>
      <c r="F819" s="94">
        <f>F820</f>
        <v>778.40000000000009</v>
      </c>
      <c r="G819" s="94">
        <f>G820</f>
        <v>778.40000000000009</v>
      </c>
    </row>
    <row r="820" spans="1:7" ht="45" x14ac:dyDescent="0.25">
      <c r="A820" s="52" t="s">
        <v>242</v>
      </c>
      <c r="B820" s="143" t="s">
        <v>508</v>
      </c>
      <c r="C820" s="143" t="s">
        <v>59</v>
      </c>
      <c r="D820" s="143" t="s">
        <v>859</v>
      </c>
      <c r="E820" s="53" t="s">
        <v>453</v>
      </c>
      <c r="F820" s="94">
        <v>778.40000000000009</v>
      </c>
      <c r="G820" s="94">
        <v>778.40000000000009</v>
      </c>
    </row>
    <row r="821" spans="1:7" ht="45" x14ac:dyDescent="0.25">
      <c r="A821" s="52" t="s">
        <v>1076</v>
      </c>
      <c r="B821" s="53" t="s">
        <v>508</v>
      </c>
      <c r="C821" s="53" t="s">
        <v>59</v>
      </c>
      <c r="D821" s="53" t="s">
        <v>1104</v>
      </c>
      <c r="E821" s="58"/>
      <c r="F821" s="94">
        <f>F822+F823</f>
        <v>9188</v>
      </c>
      <c r="G821" s="94">
        <f>G822+G823</f>
        <v>9188</v>
      </c>
    </row>
    <row r="822" spans="1:7" ht="45" x14ac:dyDescent="0.25">
      <c r="A822" s="52" t="s">
        <v>242</v>
      </c>
      <c r="B822" s="53" t="s">
        <v>508</v>
      </c>
      <c r="C822" s="53" t="s">
        <v>59</v>
      </c>
      <c r="D822" s="53" t="s">
        <v>1104</v>
      </c>
      <c r="E822" s="58">
        <v>600</v>
      </c>
      <c r="F822" s="94">
        <v>8636.7000000000007</v>
      </c>
      <c r="G822" s="94">
        <v>8636.7000000000007</v>
      </c>
    </row>
    <row r="823" spans="1:7" x14ac:dyDescent="0.25">
      <c r="A823" s="69" t="s">
        <v>189</v>
      </c>
      <c r="B823" s="53" t="s">
        <v>508</v>
      </c>
      <c r="C823" s="53" t="s">
        <v>59</v>
      </c>
      <c r="D823" s="53" t="s">
        <v>1104</v>
      </c>
      <c r="E823" s="58">
        <v>800</v>
      </c>
      <c r="F823" s="94">
        <v>551.29999999999995</v>
      </c>
      <c r="G823" s="94">
        <v>551.29999999999995</v>
      </c>
    </row>
    <row r="824" spans="1:7" ht="105" x14ac:dyDescent="0.25">
      <c r="A824" s="69" t="s">
        <v>1105</v>
      </c>
      <c r="B824" s="53" t="s">
        <v>508</v>
      </c>
      <c r="C824" s="53" t="s">
        <v>59</v>
      </c>
      <c r="D824" s="53" t="s">
        <v>1106</v>
      </c>
      <c r="E824" s="58"/>
      <c r="F824" s="94">
        <f>F825</f>
        <v>9675.2999999999993</v>
      </c>
      <c r="G824" s="94">
        <f>G825</f>
        <v>9675.2999999999993</v>
      </c>
    </row>
    <row r="825" spans="1:7" ht="45" x14ac:dyDescent="0.25">
      <c r="A825" s="52" t="s">
        <v>242</v>
      </c>
      <c r="B825" s="53" t="s">
        <v>508</v>
      </c>
      <c r="C825" s="53" t="s">
        <v>59</v>
      </c>
      <c r="D825" s="53" t="s">
        <v>1106</v>
      </c>
      <c r="E825" s="58">
        <v>600</v>
      </c>
      <c r="F825" s="94">
        <v>9675.2999999999993</v>
      </c>
      <c r="G825" s="94">
        <v>9675.2999999999993</v>
      </c>
    </row>
    <row r="826" spans="1:7" ht="75" x14ac:dyDescent="0.25">
      <c r="A826" s="52" t="s">
        <v>860</v>
      </c>
      <c r="B826" s="53" t="s">
        <v>508</v>
      </c>
      <c r="C826" s="53" t="s">
        <v>59</v>
      </c>
      <c r="D826" s="53" t="s">
        <v>526</v>
      </c>
      <c r="E826" s="53"/>
      <c r="F826" s="94">
        <f>F827</f>
        <v>5924.7999999999993</v>
      </c>
      <c r="G826" s="94">
        <f>G827</f>
        <v>5924.7999999999993</v>
      </c>
    </row>
    <row r="827" spans="1:7" ht="60" x14ac:dyDescent="0.25">
      <c r="A827" s="141" t="s">
        <v>1107</v>
      </c>
      <c r="B827" s="53" t="s">
        <v>508</v>
      </c>
      <c r="C827" s="53" t="s">
        <v>59</v>
      </c>
      <c r="D827" s="53" t="s">
        <v>1108</v>
      </c>
      <c r="E827" s="53"/>
      <c r="F827" s="94">
        <f>F828+F830</f>
        <v>5924.7999999999993</v>
      </c>
      <c r="G827" s="94">
        <f>G828+G830</f>
        <v>5924.7999999999993</v>
      </c>
    </row>
    <row r="828" spans="1:7" ht="60" x14ac:dyDescent="0.25">
      <c r="A828" s="59" t="s">
        <v>1109</v>
      </c>
      <c r="B828" s="53" t="s">
        <v>508</v>
      </c>
      <c r="C828" s="49" t="s">
        <v>59</v>
      </c>
      <c r="D828" s="53" t="s">
        <v>1110</v>
      </c>
      <c r="E828" s="48"/>
      <c r="F828" s="94">
        <f>F829</f>
        <v>5598.4</v>
      </c>
      <c r="G828" s="94">
        <f>G829</f>
        <v>5598.4</v>
      </c>
    </row>
    <row r="829" spans="1:7" x14ac:dyDescent="0.25">
      <c r="A829" s="69" t="s">
        <v>189</v>
      </c>
      <c r="B829" s="53" t="s">
        <v>508</v>
      </c>
      <c r="C829" s="49" t="s">
        <v>59</v>
      </c>
      <c r="D829" s="53" t="s">
        <v>1110</v>
      </c>
      <c r="E829" s="48">
        <v>800</v>
      </c>
      <c r="F829" s="94">
        <v>5598.4</v>
      </c>
      <c r="G829" s="94">
        <v>5598.4</v>
      </c>
    </row>
    <row r="830" spans="1:7" ht="75" x14ac:dyDescent="0.25">
      <c r="A830" s="59" t="s">
        <v>1111</v>
      </c>
      <c r="B830" s="53" t="s">
        <v>508</v>
      </c>
      <c r="C830" s="49" t="s">
        <v>59</v>
      </c>
      <c r="D830" s="53" t="s">
        <v>1112</v>
      </c>
      <c r="E830" s="48"/>
      <c r="F830" s="94">
        <f>F831</f>
        <v>326.39999999999998</v>
      </c>
      <c r="G830" s="94">
        <f>G831</f>
        <v>326.39999999999998</v>
      </c>
    </row>
    <row r="831" spans="1:7" x14ac:dyDescent="0.25">
      <c r="A831" s="69" t="s">
        <v>189</v>
      </c>
      <c r="B831" s="53" t="s">
        <v>508</v>
      </c>
      <c r="C831" s="49" t="s">
        <v>59</v>
      </c>
      <c r="D831" s="53" t="s">
        <v>1112</v>
      </c>
      <c r="E831" s="48">
        <v>800</v>
      </c>
      <c r="F831" s="94">
        <v>326.39999999999998</v>
      </c>
      <c r="G831" s="94">
        <v>326.39999999999998</v>
      </c>
    </row>
    <row r="832" spans="1:7" ht="30" x14ac:dyDescent="0.25">
      <c r="A832" s="52" t="s">
        <v>62</v>
      </c>
      <c r="B832" s="53" t="s">
        <v>508</v>
      </c>
      <c r="C832" s="53" t="s">
        <v>61</v>
      </c>
      <c r="D832" s="53"/>
      <c r="E832" s="53"/>
      <c r="F832" s="94">
        <f>F833</f>
        <v>62972.099999999991</v>
      </c>
      <c r="G832" s="94">
        <f>G833</f>
        <v>62972.099999999991</v>
      </c>
    </row>
    <row r="833" spans="1:7" ht="45" x14ac:dyDescent="0.25">
      <c r="A833" s="55" t="s">
        <v>855</v>
      </c>
      <c r="B833" s="53" t="s">
        <v>508</v>
      </c>
      <c r="C833" s="53" t="s">
        <v>61</v>
      </c>
      <c r="D833" s="120" t="s">
        <v>498</v>
      </c>
      <c r="E833" s="53"/>
      <c r="F833" s="94">
        <f>F834+F839</f>
        <v>62972.099999999991</v>
      </c>
      <c r="G833" s="94">
        <f>G834+G839</f>
        <v>62972.099999999991</v>
      </c>
    </row>
    <row r="834" spans="1:7" ht="30" x14ac:dyDescent="0.25">
      <c r="A834" s="64" t="s">
        <v>499</v>
      </c>
      <c r="B834" s="62" t="s">
        <v>508</v>
      </c>
      <c r="C834" s="62" t="s">
        <v>61</v>
      </c>
      <c r="D834" s="62" t="s">
        <v>500</v>
      </c>
      <c r="E834" s="53"/>
      <c r="F834" s="94">
        <f>F835</f>
        <v>5722.7999999999993</v>
      </c>
      <c r="G834" s="94">
        <f>G835</f>
        <v>5722.7999999999993</v>
      </c>
    </row>
    <row r="835" spans="1:7" ht="45" x14ac:dyDescent="0.25">
      <c r="A835" s="64" t="s">
        <v>501</v>
      </c>
      <c r="B835" s="62" t="s">
        <v>508</v>
      </c>
      <c r="C835" s="62" t="s">
        <v>61</v>
      </c>
      <c r="D835" s="62" t="s">
        <v>502</v>
      </c>
      <c r="E835" s="53"/>
      <c r="F835" s="94">
        <f>F836</f>
        <v>5722.7999999999993</v>
      </c>
      <c r="G835" s="94">
        <f>G836</f>
        <v>5722.7999999999993</v>
      </c>
    </row>
    <row r="836" spans="1:7" ht="30" x14ac:dyDescent="0.25">
      <c r="A836" s="52" t="s">
        <v>1094</v>
      </c>
      <c r="B836" s="62" t="s">
        <v>508</v>
      </c>
      <c r="C836" s="62" t="s">
        <v>61</v>
      </c>
      <c r="D836" s="62" t="s">
        <v>527</v>
      </c>
      <c r="E836" s="62"/>
      <c r="F836" s="94">
        <f>F837+F838</f>
        <v>5722.7999999999993</v>
      </c>
      <c r="G836" s="94">
        <f>G837+G838</f>
        <v>5722.7999999999993</v>
      </c>
    </row>
    <row r="837" spans="1:7" ht="45" x14ac:dyDescent="0.25">
      <c r="A837" s="52" t="s">
        <v>187</v>
      </c>
      <c r="B837" s="62" t="s">
        <v>508</v>
      </c>
      <c r="C837" s="62" t="s">
        <v>61</v>
      </c>
      <c r="D837" s="62" t="s">
        <v>527</v>
      </c>
      <c r="E837" s="62" t="s">
        <v>212</v>
      </c>
      <c r="F837" s="94">
        <v>658.9</v>
      </c>
      <c r="G837" s="94">
        <v>658.9</v>
      </c>
    </row>
    <row r="838" spans="1:7" ht="45" x14ac:dyDescent="0.25">
      <c r="A838" s="52" t="s">
        <v>242</v>
      </c>
      <c r="B838" s="62" t="s">
        <v>508</v>
      </c>
      <c r="C838" s="62" t="s">
        <v>61</v>
      </c>
      <c r="D838" s="62" t="s">
        <v>527</v>
      </c>
      <c r="E838" s="62" t="s">
        <v>453</v>
      </c>
      <c r="F838" s="94">
        <v>5063.8999999999996</v>
      </c>
      <c r="G838" s="94">
        <v>5063.8999999999996</v>
      </c>
    </row>
    <row r="839" spans="1:7" ht="75" x14ac:dyDescent="0.25">
      <c r="A839" s="52" t="s">
        <v>860</v>
      </c>
      <c r="B839" s="53" t="s">
        <v>508</v>
      </c>
      <c r="C839" s="53" t="s">
        <v>61</v>
      </c>
      <c r="D839" s="53" t="s">
        <v>526</v>
      </c>
      <c r="E839" s="53"/>
      <c r="F839" s="94">
        <f>F840+F846</f>
        <v>57249.299999999996</v>
      </c>
      <c r="G839" s="94">
        <f>G840+G846</f>
        <v>57249.299999999996</v>
      </c>
    </row>
    <row r="840" spans="1:7" ht="30" x14ac:dyDescent="0.25">
      <c r="A840" s="52" t="s">
        <v>528</v>
      </c>
      <c r="B840" s="53" t="s">
        <v>508</v>
      </c>
      <c r="C840" s="53" t="s">
        <v>61</v>
      </c>
      <c r="D840" s="53" t="s">
        <v>529</v>
      </c>
      <c r="E840" s="53"/>
      <c r="F840" s="94">
        <f>F841+F844</f>
        <v>55237.499999999993</v>
      </c>
      <c r="G840" s="94">
        <f>G841+G844</f>
        <v>55237.499999999993</v>
      </c>
    </row>
    <row r="841" spans="1:7" ht="60" x14ac:dyDescent="0.25">
      <c r="A841" s="55" t="s">
        <v>205</v>
      </c>
      <c r="B841" s="53" t="s">
        <v>508</v>
      </c>
      <c r="C841" s="53" t="s">
        <v>61</v>
      </c>
      <c r="D841" s="53" t="s">
        <v>530</v>
      </c>
      <c r="E841" s="53"/>
      <c r="F841" s="94">
        <f>F842+F843</f>
        <v>10616.699999999999</v>
      </c>
      <c r="G841" s="94">
        <f>G842+G843</f>
        <v>10616.699999999999</v>
      </c>
    </row>
    <row r="842" spans="1:7" ht="90" x14ac:dyDescent="0.25">
      <c r="A842" s="52" t="s">
        <v>180</v>
      </c>
      <c r="B842" s="53" t="s">
        <v>508</v>
      </c>
      <c r="C842" s="53" t="s">
        <v>61</v>
      </c>
      <c r="D842" s="53" t="s">
        <v>530</v>
      </c>
      <c r="E842" s="53" t="s">
        <v>211</v>
      </c>
      <c r="F842" s="94">
        <v>10213.9</v>
      </c>
      <c r="G842" s="94">
        <v>10213.9</v>
      </c>
    </row>
    <row r="843" spans="1:7" ht="45" x14ac:dyDescent="0.25">
      <c r="A843" s="52" t="s">
        <v>187</v>
      </c>
      <c r="B843" s="53" t="s">
        <v>508</v>
      </c>
      <c r="C843" s="53" t="s">
        <v>61</v>
      </c>
      <c r="D843" s="53" t="s">
        <v>530</v>
      </c>
      <c r="E843" s="53" t="s">
        <v>212</v>
      </c>
      <c r="F843" s="94">
        <v>402.8</v>
      </c>
      <c r="G843" s="94">
        <v>402.8</v>
      </c>
    </row>
    <row r="844" spans="1:7" ht="60" x14ac:dyDescent="0.25">
      <c r="A844" s="55" t="s">
        <v>217</v>
      </c>
      <c r="B844" s="53" t="s">
        <v>508</v>
      </c>
      <c r="C844" s="53" t="s">
        <v>61</v>
      </c>
      <c r="D844" s="53" t="s">
        <v>861</v>
      </c>
      <c r="E844" s="53"/>
      <c r="F844" s="94">
        <f>F845</f>
        <v>44620.799999999996</v>
      </c>
      <c r="G844" s="94">
        <f>G845</f>
        <v>44620.799999999996</v>
      </c>
    </row>
    <row r="845" spans="1:7" ht="45" x14ac:dyDescent="0.25">
      <c r="A845" s="52" t="s">
        <v>242</v>
      </c>
      <c r="B845" s="53" t="s">
        <v>508</v>
      </c>
      <c r="C845" s="53" t="s">
        <v>61</v>
      </c>
      <c r="D845" s="53" t="s">
        <v>861</v>
      </c>
      <c r="E845" s="53" t="s">
        <v>453</v>
      </c>
      <c r="F845" s="94">
        <v>44620.799999999996</v>
      </c>
      <c r="G845" s="94">
        <v>44620.799999999996</v>
      </c>
    </row>
    <row r="846" spans="1:7" ht="45" x14ac:dyDescent="0.25">
      <c r="A846" s="52" t="s">
        <v>531</v>
      </c>
      <c r="B846" s="53" t="s">
        <v>508</v>
      </c>
      <c r="C846" s="53" t="s">
        <v>61</v>
      </c>
      <c r="D846" s="53" t="s">
        <v>532</v>
      </c>
      <c r="E846" s="53"/>
      <c r="F846" s="94">
        <f>F847</f>
        <v>2011.8</v>
      </c>
      <c r="G846" s="94">
        <f>G847</f>
        <v>2011.8</v>
      </c>
    </row>
    <row r="847" spans="1:7" ht="30" x14ac:dyDescent="0.25">
      <c r="A847" s="55" t="s">
        <v>533</v>
      </c>
      <c r="B847" s="53" t="s">
        <v>508</v>
      </c>
      <c r="C847" s="53" t="s">
        <v>61</v>
      </c>
      <c r="D847" s="53" t="s">
        <v>534</v>
      </c>
      <c r="E847" s="58"/>
      <c r="F847" s="94">
        <f>F848+F849</f>
        <v>2011.8</v>
      </c>
      <c r="G847" s="94">
        <f>G848+G849</f>
        <v>2011.8</v>
      </c>
    </row>
    <row r="848" spans="1:7" ht="30" x14ac:dyDescent="0.25">
      <c r="A848" s="52" t="s">
        <v>188</v>
      </c>
      <c r="B848" s="53" t="s">
        <v>508</v>
      </c>
      <c r="C848" s="53" t="s">
        <v>61</v>
      </c>
      <c r="D848" s="53" t="s">
        <v>534</v>
      </c>
      <c r="E848" s="58">
        <v>300</v>
      </c>
      <c r="F848" s="94">
        <v>516</v>
      </c>
      <c r="G848" s="94">
        <v>516</v>
      </c>
    </row>
    <row r="849" spans="1:7" ht="45" x14ac:dyDescent="0.25">
      <c r="A849" s="52" t="s">
        <v>242</v>
      </c>
      <c r="B849" s="53" t="s">
        <v>508</v>
      </c>
      <c r="C849" s="53" t="s">
        <v>61</v>
      </c>
      <c r="D849" s="53" t="s">
        <v>534</v>
      </c>
      <c r="E849" s="58">
        <v>600</v>
      </c>
      <c r="F849" s="94">
        <v>1495.8</v>
      </c>
      <c r="G849" s="94">
        <v>1495.8</v>
      </c>
    </row>
    <row r="850" spans="1:7" x14ac:dyDescent="0.25">
      <c r="A850" s="55"/>
      <c r="B850" s="53"/>
      <c r="C850" s="53" t="s">
        <v>197</v>
      </c>
      <c r="D850" s="53"/>
      <c r="E850" s="58"/>
      <c r="F850" s="94"/>
      <c r="G850" s="94"/>
    </row>
    <row r="851" spans="1:7" ht="43.5" x14ac:dyDescent="0.25">
      <c r="A851" s="50" t="s">
        <v>535</v>
      </c>
      <c r="B851" s="51" t="s">
        <v>536</v>
      </c>
      <c r="C851" s="53" t="s">
        <v>197</v>
      </c>
      <c r="D851" s="51"/>
      <c r="E851" s="58"/>
      <c r="F851" s="92">
        <f>F852+F876+F911</f>
        <v>572638.39999999991</v>
      </c>
      <c r="G851" s="92">
        <f>G852+G876+G911</f>
        <v>426449.1</v>
      </c>
    </row>
    <row r="852" spans="1:7" x14ac:dyDescent="0.25">
      <c r="A852" s="52" t="s">
        <v>3</v>
      </c>
      <c r="B852" s="53" t="s">
        <v>536</v>
      </c>
      <c r="C852" s="53" t="s">
        <v>2</v>
      </c>
      <c r="D852" s="53"/>
      <c r="E852" s="58"/>
      <c r="F852" s="94">
        <f>F853</f>
        <v>82500.499999999985</v>
      </c>
      <c r="G852" s="94">
        <f>G853</f>
        <v>82404.7</v>
      </c>
    </row>
    <row r="853" spans="1:7" x14ac:dyDescent="0.25">
      <c r="A853" s="52" t="s">
        <v>19</v>
      </c>
      <c r="B853" s="53" t="s">
        <v>536</v>
      </c>
      <c r="C853" s="53" t="s">
        <v>18</v>
      </c>
      <c r="D853" s="53"/>
      <c r="E853" s="58"/>
      <c r="F853" s="94">
        <f>F854+F864+F871</f>
        <v>82500.499999999985</v>
      </c>
      <c r="G853" s="94">
        <f>G854+G864+G871</f>
        <v>82404.7</v>
      </c>
    </row>
    <row r="854" spans="1:7" ht="90.75" customHeight="1" x14ac:dyDescent="0.25">
      <c r="A854" s="52" t="s">
        <v>176</v>
      </c>
      <c r="B854" s="53" t="s">
        <v>536</v>
      </c>
      <c r="C854" s="53" t="s">
        <v>18</v>
      </c>
      <c r="D854" s="53" t="s">
        <v>177</v>
      </c>
      <c r="E854" s="58"/>
      <c r="F854" s="94">
        <f>F855+F860+F862</f>
        <v>52955.499999999993</v>
      </c>
      <c r="G854" s="94">
        <f>G855+G860+G862</f>
        <v>52894.899999999994</v>
      </c>
    </row>
    <row r="855" spans="1:7" ht="60" x14ac:dyDescent="0.25">
      <c r="A855" s="55" t="s">
        <v>205</v>
      </c>
      <c r="B855" s="53" t="s">
        <v>536</v>
      </c>
      <c r="C855" s="53" t="s">
        <v>18</v>
      </c>
      <c r="D855" s="53" t="s">
        <v>206</v>
      </c>
      <c r="E855" s="58"/>
      <c r="F855" s="94">
        <f>F856+F857+F858+F859</f>
        <v>48816.799999999996</v>
      </c>
      <c r="G855" s="94">
        <f>G856+G857+G858+G859</f>
        <v>48756.2</v>
      </c>
    </row>
    <row r="856" spans="1:7" ht="90" x14ac:dyDescent="0.25">
      <c r="A856" s="52" t="s">
        <v>180</v>
      </c>
      <c r="B856" s="53" t="s">
        <v>536</v>
      </c>
      <c r="C856" s="53" t="s">
        <v>18</v>
      </c>
      <c r="D856" s="53" t="s">
        <v>206</v>
      </c>
      <c r="E856" s="58">
        <v>100</v>
      </c>
      <c r="F856" s="94">
        <v>44107.6</v>
      </c>
      <c r="G856" s="94">
        <v>44096.7</v>
      </c>
    </row>
    <row r="857" spans="1:7" ht="45" x14ac:dyDescent="0.25">
      <c r="A857" s="52" t="s">
        <v>187</v>
      </c>
      <c r="B857" s="53" t="s">
        <v>536</v>
      </c>
      <c r="C857" s="53" t="s">
        <v>18</v>
      </c>
      <c r="D857" s="53" t="s">
        <v>206</v>
      </c>
      <c r="E857" s="58">
        <v>200</v>
      </c>
      <c r="F857" s="94">
        <v>2979.5</v>
      </c>
      <c r="G857" s="94">
        <v>2958.4</v>
      </c>
    </row>
    <row r="858" spans="1:7" ht="30" x14ac:dyDescent="0.25">
      <c r="A858" s="52" t="s">
        <v>188</v>
      </c>
      <c r="B858" s="53" t="s">
        <v>536</v>
      </c>
      <c r="C858" s="53" t="s">
        <v>18</v>
      </c>
      <c r="D858" s="53" t="s">
        <v>206</v>
      </c>
      <c r="E858" s="58">
        <v>300</v>
      </c>
      <c r="F858" s="94">
        <v>562.09999999999991</v>
      </c>
      <c r="G858" s="94">
        <v>562.1</v>
      </c>
    </row>
    <row r="859" spans="1:7" x14ac:dyDescent="0.25">
      <c r="A859" s="55" t="s">
        <v>189</v>
      </c>
      <c r="B859" s="53" t="s">
        <v>536</v>
      </c>
      <c r="C859" s="53" t="s">
        <v>18</v>
      </c>
      <c r="D859" s="53" t="s">
        <v>206</v>
      </c>
      <c r="E859" s="58">
        <v>800</v>
      </c>
      <c r="F859" s="94">
        <v>1167.5999999999999</v>
      </c>
      <c r="G859" s="94">
        <v>1139</v>
      </c>
    </row>
    <row r="860" spans="1:7" ht="75" x14ac:dyDescent="0.25">
      <c r="A860" s="55" t="s">
        <v>1152</v>
      </c>
      <c r="B860" s="53" t="s">
        <v>536</v>
      </c>
      <c r="C860" s="53" t="s">
        <v>18</v>
      </c>
      <c r="D860" s="53" t="s">
        <v>1113</v>
      </c>
      <c r="E860" s="58"/>
      <c r="F860" s="94">
        <f>F861</f>
        <v>100</v>
      </c>
      <c r="G860" s="94">
        <f>G861</f>
        <v>100</v>
      </c>
    </row>
    <row r="861" spans="1:7" x14ac:dyDescent="0.25">
      <c r="A861" s="55" t="s">
        <v>189</v>
      </c>
      <c r="B861" s="53" t="s">
        <v>536</v>
      </c>
      <c r="C861" s="53" t="s">
        <v>18</v>
      </c>
      <c r="D861" s="53" t="s">
        <v>1113</v>
      </c>
      <c r="E861" s="58">
        <v>800</v>
      </c>
      <c r="F861" s="94">
        <v>100</v>
      </c>
      <c r="G861" s="94">
        <v>100</v>
      </c>
    </row>
    <row r="862" spans="1:7" ht="75" x14ac:dyDescent="0.25">
      <c r="A862" s="52" t="s">
        <v>984</v>
      </c>
      <c r="B862" s="53" t="s">
        <v>536</v>
      </c>
      <c r="C862" s="53" t="s">
        <v>18</v>
      </c>
      <c r="D862" s="53" t="s">
        <v>219</v>
      </c>
      <c r="E862" s="58"/>
      <c r="F862" s="94">
        <f>F863</f>
        <v>4038.7</v>
      </c>
      <c r="G862" s="94">
        <f>G863</f>
        <v>4038.7</v>
      </c>
    </row>
    <row r="863" spans="1:7" x14ac:dyDescent="0.25">
      <c r="A863" s="55" t="s">
        <v>189</v>
      </c>
      <c r="B863" s="53" t="s">
        <v>536</v>
      </c>
      <c r="C863" s="53" t="s">
        <v>18</v>
      </c>
      <c r="D863" s="53" t="s">
        <v>219</v>
      </c>
      <c r="E863" s="58">
        <v>800</v>
      </c>
      <c r="F863" s="94">
        <v>4038.7</v>
      </c>
      <c r="G863" s="94">
        <v>4038.7</v>
      </c>
    </row>
    <row r="864" spans="1:7" ht="45" x14ac:dyDescent="0.25">
      <c r="A864" s="61" t="s">
        <v>806</v>
      </c>
      <c r="B864" s="62" t="s">
        <v>536</v>
      </c>
      <c r="C864" s="62" t="s">
        <v>18</v>
      </c>
      <c r="D864" s="62" t="s">
        <v>391</v>
      </c>
      <c r="E864" s="58"/>
      <c r="F864" s="94">
        <f t="shared" ref="F864:G866" si="28">F865</f>
        <v>29293.999999999996</v>
      </c>
      <c r="G864" s="94">
        <f t="shared" si="28"/>
        <v>29258.799999999999</v>
      </c>
    </row>
    <row r="865" spans="1:7" ht="75" x14ac:dyDescent="0.25">
      <c r="A865" s="61" t="s">
        <v>862</v>
      </c>
      <c r="B865" s="62" t="s">
        <v>536</v>
      </c>
      <c r="C865" s="62" t="s">
        <v>18</v>
      </c>
      <c r="D865" s="62" t="s">
        <v>537</v>
      </c>
      <c r="E865" s="58"/>
      <c r="F865" s="94">
        <f t="shared" si="28"/>
        <v>29293.999999999996</v>
      </c>
      <c r="G865" s="94">
        <f t="shared" si="28"/>
        <v>29258.799999999999</v>
      </c>
    </row>
    <row r="866" spans="1:7" ht="75" x14ac:dyDescent="0.25">
      <c r="A866" s="61" t="s">
        <v>538</v>
      </c>
      <c r="B866" s="62" t="s">
        <v>536</v>
      </c>
      <c r="C866" s="62" t="s">
        <v>18</v>
      </c>
      <c r="D866" s="62" t="s">
        <v>539</v>
      </c>
      <c r="E866" s="58"/>
      <c r="F866" s="94">
        <f t="shared" si="28"/>
        <v>29293.999999999996</v>
      </c>
      <c r="G866" s="94">
        <f t="shared" si="28"/>
        <v>29258.799999999999</v>
      </c>
    </row>
    <row r="867" spans="1:7" ht="60" x14ac:dyDescent="0.25">
      <c r="A867" s="64" t="s">
        <v>240</v>
      </c>
      <c r="B867" s="62" t="s">
        <v>536</v>
      </c>
      <c r="C867" s="62" t="s">
        <v>18</v>
      </c>
      <c r="D867" s="62" t="s">
        <v>540</v>
      </c>
      <c r="E867" s="57"/>
      <c r="F867" s="94">
        <f>F868+F869+F870</f>
        <v>29293.999999999996</v>
      </c>
      <c r="G867" s="94">
        <f>G868+G869+G870</f>
        <v>29258.799999999999</v>
      </c>
    </row>
    <row r="868" spans="1:7" ht="90" x14ac:dyDescent="0.25">
      <c r="A868" s="64" t="s">
        <v>541</v>
      </c>
      <c r="B868" s="62" t="s">
        <v>536</v>
      </c>
      <c r="C868" s="62" t="s">
        <v>18</v>
      </c>
      <c r="D868" s="62" t="s">
        <v>540</v>
      </c>
      <c r="E868" s="57">
        <v>100</v>
      </c>
      <c r="F868" s="94">
        <v>27331.399999999998</v>
      </c>
      <c r="G868" s="94">
        <v>27296.2</v>
      </c>
    </row>
    <row r="869" spans="1:7" ht="45" x14ac:dyDescent="0.25">
      <c r="A869" s="64" t="s">
        <v>187</v>
      </c>
      <c r="B869" s="62" t="s">
        <v>536</v>
      </c>
      <c r="C869" s="62" t="s">
        <v>18</v>
      </c>
      <c r="D869" s="62" t="s">
        <v>540</v>
      </c>
      <c r="E869" s="57">
        <v>200</v>
      </c>
      <c r="F869" s="94">
        <v>1808.8</v>
      </c>
      <c r="G869" s="94">
        <v>1808.8</v>
      </c>
    </row>
    <row r="870" spans="1:7" x14ac:dyDescent="0.25">
      <c r="A870" s="55" t="s">
        <v>189</v>
      </c>
      <c r="B870" s="62" t="s">
        <v>536</v>
      </c>
      <c r="C870" s="62" t="s">
        <v>18</v>
      </c>
      <c r="D870" s="62" t="s">
        <v>540</v>
      </c>
      <c r="E870" s="57">
        <v>800</v>
      </c>
      <c r="F870" s="94">
        <v>153.79999999999998</v>
      </c>
      <c r="G870" s="94">
        <v>153.79999999999998</v>
      </c>
    </row>
    <row r="871" spans="1:7" ht="90" x14ac:dyDescent="0.25">
      <c r="A871" s="61" t="s">
        <v>780</v>
      </c>
      <c r="B871" s="62" t="s">
        <v>536</v>
      </c>
      <c r="C871" s="62" t="s">
        <v>18</v>
      </c>
      <c r="D871" s="62" t="s">
        <v>287</v>
      </c>
      <c r="E871" s="57"/>
      <c r="F871" s="94">
        <f t="shared" ref="F871:G874" si="29">F872</f>
        <v>251</v>
      </c>
      <c r="G871" s="94">
        <f t="shared" si="29"/>
        <v>251</v>
      </c>
    </row>
    <row r="872" spans="1:7" ht="45" x14ac:dyDescent="0.25">
      <c r="A872" s="55" t="s">
        <v>542</v>
      </c>
      <c r="B872" s="62" t="s">
        <v>536</v>
      </c>
      <c r="C872" s="62" t="s">
        <v>18</v>
      </c>
      <c r="D872" s="62" t="s">
        <v>543</v>
      </c>
      <c r="E872" s="57"/>
      <c r="F872" s="94">
        <f t="shared" si="29"/>
        <v>251</v>
      </c>
      <c r="G872" s="94">
        <f t="shared" si="29"/>
        <v>251</v>
      </c>
    </row>
    <row r="873" spans="1:7" ht="60" x14ac:dyDescent="0.25">
      <c r="A873" s="55" t="s">
        <v>544</v>
      </c>
      <c r="B873" s="62" t="s">
        <v>536</v>
      </c>
      <c r="C873" s="62" t="s">
        <v>18</v>
      </c>
      <c r="D873" s="62" t="s">
        <v>545</v>
      </c>
      <c r="E873" s="57"/>
      <c r="F873" s="94">
        <f t="shared" si="29"/>
        <v>251</v>
      </c>
      <c r="G873" s="94">
        <f t="shared" si="29"/>
        <v>251</v>
      </c>
    </row>
    <row r="874" spans="1:7" ht="60" x14ac:dyDescent="0.25">
      <c r="A874" s="55" t="s">
        <v>546</v>
      </c>
      <c r="B874" s="62" t="s">
        <v>536</v>
      </c>
      <c r="C874" s="62" t="s">
        <v>18</v>
      </c>
      <c r="D874" s="62" t="s">
        <v>547</v>
      </c>
      <c r="E874" s="57"/>
      <c r="F874" s="94">
        <f t="shared" si="29"/>
        <v>251</v>
      </c>
      <c r="G874" s="94">
        <f t="shared" si="29"/>
        <v>251</v>
      </c>
    </row>
    <row r="875" spans="1:7" ht="45" x14ac:dyDescent="0.25">
      <c r="A875" s="64" t="s">
        <v>187</v>
      </c>
      <c r="B875" s="62" t="s">
        <v>536</v>
      </c>
      <c r="C875" s="62" t="s">
        <v>18</v>
      </c>
      <c r="D875" s="62" t="s">
        <v>547</v>
      </c>
      <c r="E875" s="57">
        <v>200</v>
      </c>
      <c r="F875" s="94">
        <v>251</v>
      </c>
      <c r="G875" s="94">
        <v>251</v>
      </c>
    </row>
    <row r="876" spans="1:7" x14ac:dyDescent="0.25">
      <c r="A876" s="61" t="s">
        <v>285</v>
      </c>
      <c r="B876" s="62" t="s">
        <v>536</v>
      </c>
      <c r="C876" s="62" t="s">
        <v>37</v>
      </c>
      <c r="D876" s="62"/>
      <c r="E876" s="57"/>
      <c r="F876" s="94">
        <f>F877+F905</f>
        <v>362333.59999999992</v>
      </c>
      <c r="G876" s="94">
        <f>G877+G905</f>
        <v>219328.00000000003</v>
      </c>
    </row>
    <row r="877" spans="1:7" x14ac:dyDescent="0.25">
      <c r="A877" s="61" t="s">
        <v>286</v>
      </c>
      <c r="B877" s="62" t="s">
        <v>536</v>
      </c>
      <c r="C877" s="62" t="s">
        <v>39</v>
      </c>
      <c r="D877" s="62"/>
      <c r="E877" s="57"/>
      <c r="F877" s="94">
        <f>F881+F900</f>
        <v>362330.99999999994</v>
      </c>
      <c r="G877" s="94">
        <f>G881+G900</f>
        <v>219325.40000000002</v>
      </c>
    </row>
    <row r="878" spans="1:7" x14ac:dyDescent="0.25">
      <c r="A878" s="61" t="s">
        <v>176</v>
      </c>
      <c r="B878" s="62" t="s">
        <v>536</v>
      </c>
      <c r="C878" s="62" t="s">
        <v>39</v>
      </c>
      <c r="D878" s="62" t="s">
        <v>177</v>
      </c>
      <c r="E878" s="57"/>
      <c r="F878" s="94">
        <v>0</v>
      </c>
      <c r="G878" s="94">
        <v>0</v>
      </c>
    </row>
    <row r="879" spans="1:7" ht="30" x14ac:dyDescent="0.25">
      <c r="A879" s="61" t="s">
        <v>548</v>
      </c>
      <c r="B879" s="62" t="s">
        <v>536</v>
      </c>
      <c r="C879" s="62" t="s">
        <v>39</v>
      </c>
      <c r="D879" s="62" t="s">
        <v>549</v>
      </c>
      <c r="E879" s="57"/>
      <c r="F879" s="94">
        <v>0</v>
      </c>
      <c r="G879" s="94">
        <v>0</v>
      </c>
    </row>
    <row r="880" spans="1:7" ht="45" x14ac:dyDescent="0.25">
      <c r="A880" s="64" t="s">
        <v>764</v>
      </c>
      <c r="B880" s="62" t="s">
        <v>536</v>
      </c>
      <c r="C880" s="62" t="s">
        <v>39</v>
      </c>
      <c r="D880" s="62" t="s">
        <v>549</v>
      </c>
      <c r="E880" s="57">
        <v>400</v>
      </c>
      <c r="F880" s="94">
        <v>0</v>
      </c>
      <c r="G880" s="94">
        <v>0</v>
      </c>
    </row>
    <row r="881" spans="1:7" ht="45" x14ac:dyDescent="0.25">
      <c r="A881" s="61" t="s">
        <v>806</v>
      </c>
      <c r="B881" s="62" t="s">
        <v>536</v>
      </c>
      <c r="C881" s="62" t="s">
        <v>39</v>
      </c>
      <c r="D881" s="62" t="s">
        <v>391</v>
      </c>
      <c r="E881" s="57"/>
      <c r="F881" s="94">
        <f>F882+F896</f>
        <v>344638.99999999994</v>
      </c>
      <c r="G881" s="94">
        <f>G882+G896</f>
        <v>201633.40000000002</v>
      </c>
    </row>
    <row r="882" spans="1:7" ht="45" x14ac:dyDescent="0.25">
      <c r="A882" s="61" t="s">
        <v>392</v>
      </c>
      <c r="B882" s="62" t="s">
        <v>536</v>
      </c>
      <c r="C882" s="62" t="s">
        <v>39</v>
      </c>
      <c r="D882" s="62" t="s">
        <v>393</v>
      </c>
      <c r="E882" s="63"/>
      <c r="F882" s="94">
        <f>F883</f>
        <v>337043.99999999994</v>
      </c>
      <c r="G882" s="94">
        <f>G883</f>
        <v>194038.40000000002</v>
      </c>
    </row>
    <row r="883" spans="1:7" ht="60" x14ac:dyDescent="0.25">
      <c r="A883" s="68" t="s">
        <v>864</v>
      </c>
      <c r="B883" s="62" t="s">
        <v>536</v>
      </c>
      <c r="C883" s="62" t="s">
        <v>39</v>
      </c>
      <c r="D883" s="62" t="s">
        <v>550</v>
      </c>
      <c r="E883" s="63"/>
      <c r="F883" s="94">
        <f>F884+F887+F890</f>
        <v>337043.99999999994</v>
      </c>
      <c r="G883" s="94">
        <f>G884+G887+G890</f>
        <v>194038.40000000002</v>
      </c>
    </row>
    <row r="884" spans="1:7" ht="45" x14ac:dyDescent="0.25">
      <c r="A884" s="68" t="s">
        <v>551</v>
      </c>
      <c r="B884" s="62" t="s">
        <v>536</v>
      </c>
      <c r="C884" s="62" t="s">
        <v>39</v>
      </c>
      <c r="D884" s="62" t="s">
        <v>552</v>
      </c>
      <c r="E884" s="63"/>
      <c r="F884" s="94">
        <f>F885+F886</f>
        <v>307483.19999999995</v>
      </c>
      <c r="G884" s="94">
        <f>G885+G886</f>
        <v>171318.5</v>
      </c>
    </row>
    <row r="885" spans="1:7" ht="45" x14ac:dyDescent="0.25">
      <c r="A885" s="132" t="s">
        <v>764</v>
      </c>
      <c r="B885" s="62" t="s">
        <v>536</v>
      </c>
      <c r="C885" s="62" t="s">
        <v>39</v>
      </c>
      <c r="D885" s="62" t="s">
        <v>552</v>
      </c>
      <c r="E885" s="63">
        <v>400</v>
      </c>
      <c r="F885" s="94">
        <v>257414.19999999998</v>
      </c>
      <c r="G885" s="94">
        <v>122569.3</v>
      </c>
    </row>
    <row r="886" spans="1:7" x14ac:dyDescent="0.25">
      <c r="A886" s="65" t="s">
        <v>189</v>
      </c>
      <c r="B886" s="62" t="s">
        <v>536</v>
      </c>
      <c r="C886" s="62" t="s">
        <v>39</v>
      </c>
      <c r="D886" s="62" t="s">
        <v>552</v>
      </c>
      <c r="E886" s="63">
        <v>800</v>
      </c>
      <c r="F886" s="94">
        <v>50069</v>
      </c>
      <c r="G886" s="94">
        <v>48749.2</v>
      </c>
    </row>
    <row r="887" spans="1:7" ht="45" x14ac:dyDescent="0.25">
      <c r="A887" s="68" t="s">
        <v>551</v>
      </c>
      <c r="B887" s="62" t="s">
        <v>536</v>
      </c>
      <c r="C887" s="62" t="s">
        <v>39</v>
      </c>
      <c r="D887" s="62" t="s">
        <v>553</v>
      </c>
      <c r="E887" s="63"/>
      <c r="F887" s="94">
        <f>F888+F889</f>
        <v>8380.6</v>
      </c>
      <c r="G887" s="94">
        <f>G888+G889</f>
        <v>1945.1</v>
      </c>
    </row>
    <row r="888" spans="1:7" ht="45" x14ac:dyDescent="0.25">
      <c r="A888" s="132" t="s">
        <v>764</v>
      </c>
      <c r="B888" s="62" t="s">
        <v>536</v>
      </c>
      <c r="C888" s="62" t="s">
        <v>39</v>
      </c>
      <c r="D888" s="62" t="s">
        <v>553</v>
      </c>
      <c r="E888" s="63">
        <v>400</v>
      </c>
      <c r="F888" s="94">
        <v>0</v>
      </c>
      <c r="G888" s="94">
        <v>0</v>
      </c>
    </row>
    <row r="889" spans="1:7" x14ac:dyDescent="0.25">
      <c r="A889" s="65" t="s">
        <v>189</v>
      </c>
      <c r="B889" s="62" t="s">
        <v>536</v>
      </c>
      <c r="C889" s="62" t="s">
        <v>39</v>
      </c>
      <c r="D889" s="62" t="s">
        <v>553</v>
      </c>
      <c r="E889" s="63">
        <v>800</v>
      </c>
      <c r="F889" s="94">
        <v>8380.6</v>
      </c>
      <c r="G889" s="94">
        <v>1945.1</v>
      </c>
    </row>
    <row r="890" spans="1:7" ht="45" x14ac:dyDescent="0.25">
      <c r="A890" s="68" t="s">
        <v>551</v>
      </c>
      <c r="B890" s="62" t="s">
        <v>536</v>
      </c>
      <c r="C890" s="62" t="s">
        <v>39</v>
      </c>
      <c r="D890" s="62" t="s">
        <v>554</v>
      </c>
      <c r="E890" s="63"/>
      <c r="F890" s="94">
        <f>F891+F892</f>
        <v>21180.2</v>
      </c>
      <c r="G890" s="94">
        <f>G891+G892</f>
        <v>20774.800000000003</v>
      </c>
    </row>
    <row r="891" spans="1:7" ht="45" x14ac:dyDescent="0.25">
      <c r="A891" s="132" t="s">
        <v>764</v>
      </c>
      <c r="B891" s="62" t="s">
        <v>536</v>
      </c>
      <c r="C891" s="62" t="s">
        <v>39</v>
      </c>
      <c r="D891" s="62" t="s">
        <v>554</v>
      </c>
      <c r="E891" s="63">
        <v>400</v>
      </c>
      <c r="F891" s="94">
        <v>3588.9</v>
      </c>
      <c r="G891" s="94">
        <v>3588.9</v>
      </c>
    </row>
    <row r="892" spans="1:7" x14ac:dyDescent="0.25">
      <c r="A892" s="65" t="s">
        <v>189</v>
      </c>
      <c r="B892" s="62" t="s">
        <v>536</v>
      </c>
      <c r="C892" s="62" t="s">
        <v>39</v>
      </c>
      <c r="D892" s="62" t="s">
        <v>554</v>
      </c>
      <c r="E892" s="63">
        <v>800</v>
      </c>
      <c r="F892" s="94">
        <v>17591.3</v>
      </c>
      <c r="G892" s="94">
        <v>17185.900000000001</v>
      </c>
    </row>
    <row r="893" spans="1:7" ht="45" x14ac:dyDescent="0.25">
      <c r="A893" s="70" t="s">
        <v>394</v>
      </c>
      <c r="B893" s="62" t="s">
        <v>536</v>
      </c>
      <c r="C893" s="62" t="s">
        <v>39</v>
      </c>
      <c r="D893" s="62" t="s">
        <v>395</v>
      </c>
      <c r="E893" s="63"/>
      <c r="F893" s="94"/>
      <c r="G893" s="94"/>
    </row>
    <row r="894" spans="1:7" ht="105" x14ac:dyDescent="0.25">
      <c r="A894" s="68" t="s">
        <v>767</v>
      </c>
      <c r="B894" s="62" t="s">
        <v>536</v>
      </c>
      <c r="C894" s="62" t="s">
        <v>39</v>
      </c>
      <c r="D894" s="62" t="s">
        <v>863</v>
      </c>
      <c r="E894" s="63"/>
      <c r="F894" s="94"/>
      <c r="G894" s="94"/>
    </row>
    <row r="895" spans="1:7" ht="45" x14ac:dyDescent="0.25">
      <c r="A895" s="132" t="s">
        <v>764</v>
      </c>
      <c r="B895" s="62" t="s">
        <v>536</v>
      </c>
      <c r="C895" s="62" t="s">
        <v>39</v>
      </c>
      <c r="D895" s="62" t="s">
        <v>863</v>
      </c>
      <c r="E895" s="63">
        <v>400</v>
      </c>
      <c r="F895" s="94"/>
      <c r="G895" s="94"/>
    </row>
    <row r="896" spans="1:7" ht="75" x14ac:dyDescent="0.25">
      <c r="A896" s="61" t="s">
        <v>862</v>
      </c>
      <c r="B896" s="62" t="s">
        <v>536</v>
      </c>
      <c r="C896" s="62" t="s">
        <v>39</v>
      </c>
      <c r="D896" s="62" t="s">
        <v>537</v>
      </c>
      <c r="E896" s="57"/>
      <c r="F896" s="94">
        <f t="shared" ref="F896:G898" si="30">F897</f>
        <v>7595</v>
      </c>
      <c r="G896" s="94">
        <f t="shared" si="30"/>
        <v>7595</v>
      </c>
    </row>
    <row r="897" spans="1:7" ht="75" x14ac:dyDescent="0.25">
      <c r="A897" s="61" t="s">
        <v>538</v>
      </c>
      <c r="B897" s="62" t="s">
        <v>536</v>
      </c>
      <c r="C897" s="62" t="s">
        <v>39</v>
      </c>
      <c r="D897" s="62" t="s">
        <v>539</v>
      </c>
      <c r="E897" s="57"/>
      <c r="F897" s="94">
        <f t="shared" si="30"/>
        <v>7595</v>
      </c>
      <c r="G897" s="94">
        <f t="shared" si="30"/>
        <v>7595</v>
      </c>
    </row>
    <row r="898" spans="1:7" ht="30" x14ac:dyDescent="0.25">
      <c r="A898" s="61" t="s">
        <v>555</v>
      </c>
      <c r="B898" s="62" t="s">
        <v>536</v>
      </c>
      <c r="C898" s="62" t="s">
        <v>39</v>
      </c>
      <c r="D898" s="62" t="s">
        <v>556</v>
      </c>
      <c r="E898" s="57"/>
      <c r="F898" s="94">
        <f t="shared" si="30"/>
        <v>7595</v>
      </c>
      <c r="G898" s="94">
        <f t="shared" si="30"/>
        <v>7595</v>
      </c>
    </row>
    <row r="899" spans="1:7" ht="45" x14ac:dyDescent="0.25">
      <c r="A899" s="64" t="s">
        <v>187</v>
      </c>
      <c r="B899" s="62" t="s">
        <v>536</v>
      </c>
      <c r="C899" s="62" t="s">
        <v>39</v>
      </c>
      <c r="D899" s="62" t="s">
        <v>556</v>
      </c>
      <c r="E899" s="57">
        <v>200</v>
      </c>
      <c r="F899" s="94">
        <v>7595</v>
      </c>
      <c r="G899" s="94">
        <v>7595</v>
      </c>
    </row>
    <row r="900" spans="1:7" ht="90" x14ac:dyDescent="0.25">
      <c r="A900" s="61" t="s">
        <v>780</v>
      </c>
      <c r="B900" s="62" t="s">
        <v>536</v>
      </c>
      <c r="C900" s="62" t="s">
        <v>39</v>
      </c>
      <c r="D900" s="62" t="s">
        <v>287</v>
      </c>
      <c r="E900" s="57"/>
      <c r="F900" s="94">
        <f t="shared" ref="F900:G903" si="31">F901</f>
        <v>17692</v>
      </c>
      <c r="G900" s="94">
        <f t="shared" si="31"/>
        <v>17692</v>
      </c>
    </row>
    <row r="901" spans="1:7" ht="30" x14ac:dyDescent="0.25">
      <c r="A901" s="64" t="s">
        <v>288</v>
      </c>
      <c r="B901" s="62" t="s">
        <v>536</v>
      </c>
      <c r="C901" s="62" t="s">
        <v>39</v>
      </c>
      <c r="D901" s="62" t="s">
        <v>289</v>
      </c>
      <c r="E901" s="57"/>
      <c r="F901" s="94">
        <f t="shared" si="31"/>
        <v>17692</v>
      </c>
      <c r="G901" s="94">
        <f t="shared" si="31"/>
        <v>17692</v>
      </c>
    </row>
    <row r="902" spans="1:7" ht="60" x14ac:dyDescent="0.25">
      <c r="A902" s="64" t="s">
        <v>290</v>
      </c>
      <c r="B902" s="62" t="s">
        <v>536</v>
      </c>
      <c r="C902" s="62" t="s">
        <v>39</v>
      </c>
      <c r="D902" s="62" t="s">
        <v>291</v>
      </c>
      <c r="E902" s="57"/>
      <c r="F902" s="94">
        <f t="shared" si="31"/>
        <v>17692</v>
      </c>
      <c r="G902" s="94">
        <f t="shared" si="31"/>
        <v>17692</v>
      </c>
    </row>
    <row r="903" spans="1:7" ht="90" x14ac:dyDescent="0.25">
      <c r="A903" s="64" t="s">
        <v>557</v>
      </c>
      <c r="B903" s="62" t="s">
        <v>536</v>
      </c>
      <c r="C903" s="62" t="s">
        <v>39</v>
      </c>
      <c r="D903" s="62" t="s">
        <v>558</v>
      </c>
      <c r="E903" s="57"/>
      <c r="F903" s="94">
        <f t="shared" si="31"/>
        <v>17692</v>
      </c>
      <c r="G903" s="94">
        <f t="shared" si="31"/>
        <v>17692</v>
      </c>
    </row>
    <row r="904" spans="1:7" ht="45" x14ac:dyDescent="0.25">
      <c r="A904" s="64" t="s">
        <v>187</v>
      </c>
      <c r="B904" s="62" t="s">
        <v>536</v>
      </c>
      <c r="C904" s="62" t="s">
        <v>39</v>
      </c>
      <c r="D904" s="62" t="s">
        <v>558</v>
      </c>
      <c r="E904" s="57">
        <v>200</v>
      </c>
      <c r="F904" s="94">
        <v>17692</v>
      </c>
      <c r="G904" s="94">
        <v>17692</v>
      </c>
    </row>
    <row r="905" spans="1:7" ht="30" x14ac:dyDescent="0.25">
      <c r="A905" s="52" t="s">
        <v>319</v>
      </c>
      <c r="B905" s="62" t="s">
        <v>536</v>
      </c>
      <c r="C905" s="62" t="s">
        <v>45</v>
      </c>
      <c r="D905" s="62"/>
      <c r="E905" s="57"/>
      <c r="F905" s="94">
        <f t="shared" ref="F905:G909" si="32">F906</f>
        <v>2.6</v>
      </c>
      <c r="G905" s="94">
        <f t="shared" si="32"/>
        <v>2.6</v>
      </c>
    </row>
    <row r="906" spans="1:7" ht="45" x14ac:dyDescent="0.25">
      <c r="A906" s="61" t="s">
        <v>806</v>
      </c>
      <c r="B906" s="62" t="s">
        <v>536</v>
      </c>
      <c r="C906" s="62" t="s">
        <v>45</v>
      </c>
      <c r="D906" s="62" t="s">
        <v>391</v>
      </c>
      <c r="E906" s="57"/>
      <c r="F906" s="94">
        <f t="shared" si="32"/>
        <v>2.6</v>
      </c>
      <c r="G906" s="94">
        <f t="shared" si="32"/>
        <v>2.6</v>
      </c>
    </row>
    <row r="907" spans="1:7" ht="75" x14ac:dyDescent="0.25">
      <c r="A907" s="61" t="s">
        <v>865</v>
      </c>
      <c r="B907" s="62" t="s">
        <v>536</v>
      </c>
      <c r="C907" s="62" t="s">
        <v>45</v>
      </c>
      <c r="D907" s="62" t="s">
        <v>537</v>
      </c>
      <c r="E907" s="57"/>
      <c r="F907" s="94">
        <f t="shared" si="32"/>
        <v>2.6</v>
      </c>
      <c r="G907" s="94">
        <f t="shared" si="32"/>
        <v>2.6</v>
      </c>
    </row>
    <row r="908" spans="1:7" ht="75" x14ac:dyDescent="0.25">
      <c r="A908" s="61" t="s">
        <v>538</v>
      </c>
      <c r="B908" s="62" t="s">
        <v>536</v>
      </c>
      <c r="C908" s="62" t="s">
        <v>45</v>
      </c>
      <c r="D908" s="62" t="s">
        <v>539</v>
      </c>
      <c r="E908" s="57"/>
      <c r="F908" s="94">
        <f t="shared" si="32"/>
        <v>2.6</v>
      </c>
      <c r="G908" s="94">
        <f t="shared" si="32"/>
        <v>2.6</v>
      </c>
    </row>
    <row r="909" spans="1:7" ht="180" x14ac:dyDescent="0.25">
      <c r="A909" s="136" t="s">
        <v>559</v>
      </c>
      <c r="B909" s="62" t="s">
        <v>536</v>
      </c>
      <c r="C909" s="62" t="s">
        <v>45</v>
      </c>
      <c r="D909" s="62" t="s">
        <v>560</v>
      </c>
      <c r="E909" s="57"/>
      <c r="F909" s="94">
        <f t="shared" si="32"/>
        <v>2.6</v>
      </c>
      <c r="G909" s="94">
        <f t="shared" si="32"/>
        <v>2.6</v>
      </c>
    </row>
    <row r="910" spans="1:7" ht="45" x14ac:dyDescent="0.25">
      <c r="A910" s="64" t="s">
        <v>187</v>
      </c>
      <c r="B910" s="62" t="s">
        <v>536</v>
      </c>
      <c r="C910" s="62" t="s">
        <v>45</v>
      </c>
      <c r="D910" s="62" t="s">
        <v>560</v>
      </c>
      <c r="E910" s="57">
        <v>200</v>
      </c>
      <c r="F910" s="94">
        <v>2.6</v>
      </c>
      <c r="G910" s="94">
        <v>2.6</v>
      </c>
    </row>
    <row r="911" spans="1:7" x14ac:dyDescent="0.25">
      <c r="A911" s="61" t="s">
        <v>64</v>
      </c>
      <c r="B911" s="62" t="s">
        <v>536</v>
      </c>
      <c r="C911" s="62" t="s">
        <v>63</v>
      </c>
      <c r="D911" s="62"/>
      <c r="E911" s="57"/>
      <c r="F911" s="94">
        <f>F912+F926</f>
        <v>127804.29999999999</v>
      </c>
      <c r="G911" s="94">
        <f>G912+G926</f>
        <v>124716.4</v>
      </c>
    </row>
    <row r="912" spans="1:7" x14ac:dyDescent="0.25">
      <c r="A912" s="61" t="s">
        <v>68</v>
      </c>
      <c r="B912" s="62" t="s">
        <v>536</v>
      </c>
      <c r="C912" s="62" t="s">
        <v>67</v>
      </c>
      <c r="D912" s="62"/>
      <c r="E912" s="57"/>
      <c r="F912" s="94">
        <f>F913</f>
        <v>31578.199999999997</v>
      </c>
      <c r="G912" s="94">
        <f>G913</f>
        <v>28548.9</v>
      </c>
    </row>
    <row r="913" spans="1:7" ht="45" x14ac:dyDescent="0.25">
      <c r="A913" s="61" t="s">
        <v>806</v>
      </c>
      <c r="B913" s="62" t="s">
        <v>536</v>
      </c>
      <c r="C913" s="62" t="s">
        <v>67</v>
      </c>
      <c r="D913" s="62" t="s">
        <v>391</v>
      </c>
      <c r="E913" s="57"/>
      <c r="F913" s="94">
        <f>F914+F918+F922</f>
        <v>31578.199999999997</v>
      </c>
      <c r="G913" s="94">
        <f>G914+G918+G922</f>
        <v>28548.9</v>
      </c>
    </row>
    <row r="914" spans="1:7" ht="45" x14ac:dyDescent="0.25">
      <c r="A914" s="61" t="s">
        <v>561</v>
      </c>
      <c r="B914" s="62" t="s">
        <v>536</v>
      </c>
      <c r="C914" s="62" t="s">
        <v>67</v>
      </c>
      <c r="D914" s="62" t="s">
        <v>562</v>
      </c>
      <c r="E914" s="57"/>
      <c r="F914" s="94">
        <f t="shared" ref="F914:G916" si="33">F915</f>
        <v>957.9</v>
      </c>
      <c r="G914" s="94">
        <f t="shared" si="33"/>
        <v>957.2</v>
      </c>
    </row>
    <row r="915" spans="1:7" ht="60" x14ac:dyDescent="0.25">
      <c r="A915" s="61" t="s">
        <v>563</v>
      </c>
      <c r="B915" s="62" t="s">
        <v>536</v>
      </c>
      <c r="C915" s="62" t="s">
        <v>67</v>
      </c>
      <c r="D915" s="62" t="s">
        <v>564</v>
      </c>
      <c r="E915" s="57"/>
      <c r="F915" s="94">
        <f t="shared" si="33"/>
        <v>957.9</v>
      </c>
      <c r="G915" s="94">
        <f t="shared" si="33"/>
        <v>957.2</v>
      </c>
    </row>
    <row r="916" spans="1:7" ht="90" x14ac:dyDescent="0.25">
      <c r="A916" s="61" t="s">
        <v>565</v>
      </c>
      <c r="B916" s="62" t="s">
        <v>536</v>
      </c>
      <c r="C916" s="62" t="s">
        <v>566</v>
      </c>
      <c r="D916" s="62" t="s">
        <v>567</v>
      </c>
      <c r="E916" s="57"/>
      <c r="F916" s="94">
        <f t="shared" si="33"/>
        <v>957.9</v>
      </c>
      <c r="G916" s="94">
        <f t="shared" si="33"/>
        <v>957.2</v>
      </c>
    </row>
    <row r="917" spans="1:7" ht="30" x14ac:dyDescent="0.25">
      <c r="A917" s="52" t="s">
        <v>188</v>
      </c>
      <c r="B917" s="62" t="s">
        <v>536</v>
      </c>
      <c r="C917" s="62" t="s">
        <v>566</v>
      </c>
      <c r="D917" s="62" t="s">
        <v>567</v>
      </c>
      <c r="E917" s="57">
        <v>300</v>
      </c>
      <c r="F917" s="94">
        <v>957.9</v>
      </c>
      <c r="G917" s="94">
        <v>957.2</v>
      </c>
    </row>
    <row r="918" spans="1:7" ht="30" x14ac:dyDescent="0.25">
      <c r="A918" s="61" t="s">
        <v>568</v>
      </c>
      <c r="B918" s="62" t="s">
        <v>536</v>
      </c>
      <c r="C918" s="62" t="s">
        <v>67</v>
      </c>
      <c r="D918" s="62" t="s">
        <v>569</v>
      </c>
      <c r="E918" s="57"/>
      <c r="F918" s="94">
        <f t="shared" ref="F918:G920" si="34">F919</f>
        <v>9420.2999999999993</v>
      </c>
      <c r="G918" s="94">
        <f t="shared" si="34"/>
        <v>9420.2999999999993</v>
      </c>
    </row>
    <row r="919" spans="1:7" ht="60" x14ac:dyDescent="0.25">
      <c r="A919" s="61" t="s">
        <v>570</v>
      </c>
      <c r="B919" s="62" t="s">
        <v>536</v>
      </c>
      <c r="C919" s="62" t="s">
        <v>67</v>
      </c>
      <c r="D919" s="62" t="s">
        <v>571</v>
      </c>
      <c r="E919" s="57"/>
      <c r="F919" s="94">
        <f t="shared" si="34"/>
        <v>9420.2999999999993</v>
      </c>
      <c r="G919" s="94">
        <f t="shared" si="34"/>
        <v>9420.2999999999993</v>
      </c>
    </row>
    <row r="920" spans="1:7" ht="30" x14ac:dyDescent="0.25">
      <c r="A920" s="61" t="s">
        <v>572</v>
      </c>
      <c r="B920" s="62" t="s">
        <v>536</v>
      </c>
      <c r="C920" s="62" t="s">
        <v>67</v>
      </c>
      <c r="D920" s="62" t="s">
        <v>573</v>
      </c>
      <c r="E920" s="57"/>
      <c r="F920" s="94">
        <f t="shared" si="34"/>
        <v>9420.2999999999993</v>
      </c>
      <c r="G920" s="94">
        <f t="shared" si="34"/>
        <v>9420.2999999999993</v>
      </c>
    </row>
    <row r="921" spans="1:7" ht="30" x14ac:dyDescent="0.25">
      <c r="A921" s="52" t="s">
        <v>188</v>
      </c>
      <c r="B921" s="62" t="s">
        <v>536</v>
      </c>
      <c r="C921" s="62" t="s">
        <v>67</v>
      </c>
      <c r="D921" s="62" t="s">
        <v>573</v>
      </c>
      <c r="E921" s="57">
        <v>300</v>
      </c>
      <c r="F921" s="94">
        <v>9420.2999999999993</v>
      </c>
      <c r="G921" s="94">
        <v>9420.2999999999993</v>
      </c>
    </row>
    <row r="922" spans="1:7" ht="60" x14ac:dyDescent="0.25">
      <c r="A922" s="133" t="s">
        <v>866</v>
      </c>
      <c r="B922" s="62" t="s">
        <v>536</v>
      </c>
      <c r="C922" s="62" t="s">
        <v>67</v>
      </c>
      <c r="D922" s="62" t="s">
        <v>867</v>
      </c>
      <c r="E922" s="57"/>
      <c r="F922" s="94">
        <f t="shared" ref="F922:G924" si="35">F923</f>
        <v>21200</v>
      </c>
      <c r="G922" s="94">
        <f t="shared" si="35"/>
        <v>18171.400000000001</v>
      </c>
    </row>
    <row r="923" spans="1:7" ht="45" x14ac:dyDescent="0.25">
      <c r="A923" s="133" t="s">
        <v>868</v>
      </c>
      <c r="B923" s="62" t="s">
        <v>536</v>
      </c>
      <c r="C923" s="62" t="s">
        <v>67</v>
      </c>
      <c r="D923" s="62" t="s">
        <v>869</v>
      </c>
      <c r="E923" s="57"/>
      <c r="F923" s="94">
        <f t="shared" si="35"/>
        <v>21200</v>
      </c>
      <c r="G923" s="94">
        <f t="shared" si="35"/>
        <v>18171.400000000001</v>
      </c>
    </row>
    <row r="924" spans="1:7" ht="120" x14ac:dyDescent="0.25">
      <c r="A924" s="133" t="s">
        <v>870</v>
      </c>
      <c r="B924" s="62" t="s">
        <v>536</v>
      </c>
      <c r="C924" s="62" t="s">
        <v>67</v>
      </c>
      <c r="D924" s="144" t="s">
        <v>871</v>
      </c>
      <c r="E924" s="57"/>
      <c r="F924" s="94">
        <f t="shared" si="35"/>
        <v>21200</v>
      </c>
      <c r="G924" s="94">
        <f t="shared" si="35"/>
        <v>18171.400000000001</v>
      </c>
    </row>
    <row r="925" spans="1:7" ht="30" x14ac:dyDescent="0.25">
      <c r="A925" s="52" t="s">
        <v>188</v>
      </c>
      <c r="B925" s="62" t="s">
        <v>536</v>
      </c>
      <c r="C925" s="62" t="s">
        <v>67</v>
      </c>
      <c r="D925" s="144" t="s">
        <v>871</v>
      </c>
      <c r="E925" s="57">
        <v>300</v>
      </c>
      <c r="F925" s="94">
        <v>21200</v>
      </c>
      <c r="G925" s="94">
        <v>18171.400000000001</v>
      </c>
    </row>
    <row r="926" spans="1:7" x14ac:dyDescent="0.25">
      <c r="A926" s="61" t="s">
        <v>503</v>
      </c>
      <c r="B926" s="62" t="s">
        <v>536</v>
      </c>
      <c r="C926" s="62" t="s">
        <v>69</v>
      </c>
      <c r="D926" s="62"/>
      <c r="E926" s="62"/>
      <c r="F926" s="94">
        <f t="shared" ref="F926:G928" si="36">F927</f>
        <v>96226.099999999991</v>
      </c>
      <c r="G926" s="94">
        <f t="shared" si="36"/>
        <v>96167.5</v>
      </c>
    </row>
    <row r="927" spans="1:7" ht="45" x14ac:dyDescent="0.25">
      <c r="A927" s="61" t="s">
        <v>806</v>
      </c>
      <c r="B927" s="62" t="s">
        <v>536</v>
      </c>
      <c r="C927" s="62" t="s">
        <v>69</v>
      </c>
      <c r="D927" s="62" t="s">
        <v>391</v>
      </c>
      <c r="E927" s="62"/>
      <c r="F927" s="94">
        <f>F928</f>
        <v>96226.099999999991</v>
      </c>
      <c r="G927" s="94">
        <f t="shared" si="36"/>
        <v>96167.5</v>
      </c>
    </row>
    <row r="928" spans="1:7" ht="75" x14ac:dyDescent="0.25">
      <c r="A928" s="52" t="s">
        <v>807</v>
      </c>
      <c r="B928" s="62" t="s">
        <v>536</v>
      </c>
      <c r="C928" s="62" t="s">
        <v>69</v>
      </c>
      <c r="D928" s="53" t="s">
        <v>808</v>
      </c>
      <c r="E928" s="62"/>
      <c r="F928" s="94">
        <f t="shared" si="36"/>
        <v>96226.099999999991</v>
      </c>
      <c r="G928" s="94">
        <f t="shared" si="36"/>
        <v>96167.5</v>
      </c>
    </row>
    <row r="929" spans="1:7" ht="75" x14ac:dyDescent="0.25">
      <c r="A929" s="55" t="s">
        <v>809</v>
      </c>
      <c r="B929" s="62" t="s">
        <v>536</v>
      </c>
      <c r="C929" s="62" t="s">
        <v>69</v>
      </c>
      <c r="D929" s="53" t="s">
        <v>810</v>
      </c>
      <c r="E929" s="62"/>
      <c r="F929" s="94">
        <f>F930+F932+F934</f>
        <v>96226.099999999991</v>
      </c>
      <c r="G929" s="94">
        <f>G930+G932+G934</f>
        <v>96167.5</v>
      </c>
    </row>
    <row r="930" spans="1:7" ht="90" x14ac:dyDescent="0.25">
      <c r="A930" s="136" t="s">
        <v>872</v>
      </c>
      <c r="B930" s="62" t="s">
        <v>536</v>
      </c>
      <c r="C930" s="62" t="s">
        <v>69</v>
      </c>
      <c r="D930" s="53" t="s">
        <v>873</v>
      </c>
      <c r="E930" s="62"/>
      <c r="F930" s="94">
        <f>F931</f>
        <v>573.9</v>
      </c>
      <c r="G930" s="94">
        <f>G931</f>
        <v>573.6</v>
      </c>
    </row>
    <row r="931" spans="1:7" ht="45" x14ac:dyDescent="0.25">
      <c r="A931" s="52" t="s">
        <v>187</v>
      </c>
      <c r="B931" s="62" t="s">
        <v>536</v>
      </c>
      <c r="C931" s="62" t="s">
        <v>69</v>
      </c>
      <c r="D931" s="53" t="s">
        <v>873</v>
      </c>
      <c r="E931" s="62" t="s">
        <v>212</v>
      </c>
      <c r="F931" s="94">
        <v>573.9</v>
      </c>
      <c r="G931" s="94">
        <v>573.6</v>
      </c>
    </row>
    <row r="932" spans="1:7" ht="150" x14ac:dyDescent="0.25">
      <c r="A932" s="52" t="s">
        <v>1114</v>
      </c>
      <c r="B932" s="62" t="s">
        <v>536</v>
      </c>
      <c r="C932" s="62" t="s">
        <v>69</v>
      </c>
      <c r="D932" s="53" t="s">
        <v>1115</v>
      </c>
      <c r="E932" s="62"/>
      <c r="F932" s="94">
        <f>F933</f>
        <v>28562.799999999999</v>
      </c>
      <c r="G932" s="94">
        <f>G933</f>
        <v>28562.799999999999</v>
      </c>
    </row>
    <row r="933" spans="1:7" ht="45" x14ac:dyDescent="0.25">
      <c r="A933" s="64" t="s">
        <v>764</v>
      </c>
      <c r="B933" s="62" t="s">
        <v>536</v>
      </c>
      <c r="C933" s="62" t="s">
        <v>69</v>
      </c>
      <c r="D933" s="53" t="s">
        <v>1115</v>
      </c>
      <c r="E933" s="62" t="s">
        <v>457</v>
      </c>
      <c r="F933" s="94">
        <v>28562.799999999999</v>
      </c>
      <c r="G933" s="94">
        <v>28562.799999999999</v>
      </c>
    </row>
    <row r="934" spans="1:7" ht="75" x14ac:dyDescent="0.25">
      <c r="A934" s="64" t="s">
        <v>874</v>
      </c>
      <c r="B934" s="62" t="s">
        <v>536</v>
      </c>
      <c r="C934" s="62" t="s">
        <v>69</v>
      </c>
      <c r="D934" s="53" t="s">
        <v>875</v>
      </c>
      <c r="E934" s="62"/>
      <c r="F934" s="94">
        <f>F935+F936</f>
        <v>67089.399999999994</v>
      </c>
      <c r="G934" s="94">
        <f>G935+G936</f>
        <v>67031.100000000006</v>
      </c>
    </row>
    <row r="935" spans="1:7" ht="45" x14ac:dyDescent="0.25">
      <c r="A935" s="64" t="s">
        <v>764</v>
      </c>
      <c r="B935" s="62" t="s">
        <v>536</v>
      </c>
      <c r="C935" s="62" t="s">
        <v>69</v>
      </c>
      <c r="D935" s="53" t="s">
        <v>875</v>
      </c>
      <c r="E935" s="62" t="s">
        <v>457</v>
      </c>
      <c r="F935" s="94">
        <v>42033.1</v>
      </c>
      <c r="G935" s="94">
        <v>41974.8</v>
      </c>
    </row>
    <row r="936" spans="1:7" x14ac:dyDescent="0.25">
      <c r="A936" s="65" t="s">
        <v>189</v>
      </c>
      <c r="B936" s="62" t="s">
        <v>536</v>
      </c>
      <c r="C936" s="62" t="s">
        <v>69</v>
      </c>
      <c r="D936" s="53" t="s">
        <v>875</v>
      </c>
      <c r="E936" s="58">
        <v>800</v>
      </c>
      <c r="F936" s="94">
        <v>25056.3</v>
      </c>
      <c r="G936" s="94">
        <v>25056.3</v>
      </c>
    </row>
    <row r="937" spans="1:7" x14ac:dyDescent="0.25">
      <c r="A937" s="65"/>
      <c r="B937" s="53"/>
      <c r="C937" s="53"/>
      <c r="D937" s="53"/>
      <c r="E937" s="58"/>
      <c r="F937" s="94"/>
      <c r="G937" s="94"/>
    </row>
    <row r="938" spans="1:7" ht="29.25" x14ac:dyDescent="0.25">
      <c r="A938" s="50" t="s">
        <v>574</v>
      </c>
      <c r="B938" s="51" t="s">
        <v>575</v>
      </c>
      <c r="C938" s="53" t="s">
        <v>197</v>
      </c>
      <c r="D938" s="51"/>
      <c r="E938" s="58"/>
      <c r="F938" s="92">
        <f t="shared" ref="F938:G941" si="37">F939</f>
        <v>24048.1</v>
      </c>
      <c r="G938" s="92">
        <f t="shared" si="37"/>
        <v>23904.899999999998</v>
      </c>
    </row>
    <row r="939" spans="1:7" x14ac:dyDescent="0.25">
      <c r="A939" s="52" t="s">
        <v>3</v>
      </c>
      <c r="B939" s="53" t="s">
        <v>575</v>
      </c>
      <c r="C939" s="53" t="s">
        <v>2</v>
      </c>
      <c r="D939" s="53"/>
      <c r="E939" s="58"/>
      <c r="F939" s="94">
        <f t="shared" si="37"/>
        <v>24048.1</v>
      </c>
      <c r="G939" s="94">
        <f t="shared" si="37"/>
        <v>23904.899999999998</v>
      </c>
    </row>
    <row r="940" spans="1:7" ht="60" x14ac:dyDescent="0.25">
      <c r="A940" s="52" t="s">
        <v>13</v>
      </c>
      <c r="B940" s="53" t="s">
        <v>575</v>
      </c>
      <c r="C940" s="53" t="s">
        <v>12</v>
      </c>
      <c r="D940" s="53"/>
      <c r="E940" s="58"/>
      <c r="F940" s="94">
        <f t="shared" si="37"/>
        <v>24048.1</v>
      </c>
      <c r="G940" s="94">
        <f t="shared" si="37"/>
        <v>23904.899999999998</v>
      </c>
    </row>
    <row r="941" spans="1:7" x14ac:dyDescent="0.25">
      <c r="A941" s="52" t="s">
        <v>176</v>
      </c>
      <c r="B941" s="53" t="s">
        <v>575</v>
      </c>
      <c r="C941" s="53" t="s">
        <v>12</v>
      </c>
      <c r="D941" s="53" t="s">
        <v>177</v>
      </c>
      <c r="E941" s="58"/>
      <c r="F941" s="94">
        <f t="shared" si="37"/>
        <v>24048.1</v>
      </c>
      <c r="G941" s="94">
        <f t="shared" si="37"/>
        <v>23904.899999999998</v>
      </c>
    </row>
    <row r="942" spans="1:7" ht="60" x14ac:dyDescent="0.25">
      <c r="A942" s="55" t="s">
        <v>205</v>
      </c>
      <c r="B942" s="53" t="s">
        <v>575</v>
      </c>
      <c r="C942" s="53" t="s">
        <v>12</v>
      </c>
      <c r="D942" s="53" t="s">
        <v>206</v>
      </c>
      <c r="E942" s="94"/>
      <c r="F942" s="94">
        <f>F943+F944+F945+F946</f>
        <v>24048.1</v>
      </c>
      <c r="G942" s="94">
        <f>G943+G944+G945+G946</f>
        <v>23904.899999999998</v>
      </c>
    </row>
    <row r="943" spans="1:7" ht="90" x14ac:dyDescent="0.25">
      <c r="A943" s="52" t="s">
        <v>180</v>
      </c>
      <c r="B943" s="53" t="s">
        <v>575</v>
      </c>
      <c r="C943" s="53" t="s">
        <v>12</v>
      </c>
      <c r="D943" s="53" t="s">
        <v>206</v>
      </c>
      <c r="E943" s="58">
        <v>100</v>
      </c>
      <c r="F943" s="94">
        <v>21041.599999999999</v>
      </c>
      <c r="G943" s="94">
        <v>20995.1</v>
      </c>
    </row>
    <row r="944" spans="1:7" ht="45" x14ac:dyDescent="0.25">
      <c r="A944" s="52" t="s">
        <v>187</v>
      </c>
      <c r="B944" s="53" t="s">
        <v>575</v>
      </c>
      <c r="C944" s="53" t="s">
        <v>12</v>
      </c>
      <c r="D944" s="53" t="s">
        <v>206</v>
      </c>
      <c r="E944" s="58">
        <v>200</v>
      </c>
      <c r="F944" s="94">
        <v>1905.1</v>
      </c>
      <c r="G944" s="94">
        <v>1810.8</v>
      </c>
    </row>
    <row r="945" spans="1:7" ht="30" x14ac:dyDescent="0.25">
      <c r="A945" s="52" t="s">
        <v>188</v>
      </c>
      <c r="B945" s="53" t="s">
        <v>575</v>
      </c>
      <c r="C945" s="53" t="s">
        <v>12</v>
      </c>
      <c r="D945" s="53" t="s">
        <v>206</v>
      </c>
      <c r="E945" s="58">
        <v>300</v>
      </c>
      <c r="F945" s="94">
        <v>1061.4000000000001</v>
      </c>
      <c r="G945" s="94">
        <v>1061</v>
      </c>
    </row>
    <row r="946" spans="1:7" x14ac:dyDescent="0.25">
      <c r="A946" s="55" t="s">
        <v>189</v>
      </c>
      <c r="B946" s="53" t="s">
        <v>575</v>
      </c>
      <c r="C946" s="53" t="s">
        <v>12</v>
      </c>
      <c r="D946" s="53" t="s">
        <v>206</v>
      </c>
      <c r="E946" s="58">
        <v>800</v>
      </c>
      <c r="F946" s="94">
        <v>40</v>
      </c>
      <c r="G946" s="94">
        <v>38</v>
      </c>
    </row>
    <row r="947" spans="1:7" x14ac:dyDescent="0.25">
      <c r="A947" s="55"/>
      <c r="B947" s="53"/>
      <c r="C947" s="53"/>
      <c r="D947" s="53"/>
      <c r="E947" s="58"/>
      <c r="F947" s="94"/>
      <c r="G947" s="94">
        <v>0</v>
      </c>
    </row>
    <row r="948" spans="1:7" ht="43.5" x14ac:dyDescent="0.25">
      <c r="A948" s="50" t="s">
        <v>576</v>
      </c>
      <c r="B948" s="51" t="s">
        <v>577</v>
      </c>
      <c r="C948" s="49" t="s">
        <v>197</v>
      </c>
      <c r="D948" s="91"/>
      <c r="E948" s="48"/>
      <c r="F948" s="92">
        <f t="shared" ref="F948:G952" si="38">F949</f>
        <v>2023.1000000000004</v>
      </c>
      <c r="G948" s="92">
        <f t="shared" si="38"/>
        <v>2023.1000000000004</v>
      </c>
    </row>
    <row r="949" spans="1:7" x14ac:dyDescent="0.25">
      <c r="A949" s="52" t="s">
        <v>3</v>
      </c>
      <c r="B949" s="62" t="s">
        <v>577</v>
      </c>
      <c r="C949" s="56" t="s">
        <v>2</v>
      </c>
      <c r="D949" s="91"/>
      <c r="E949" s="48"/>
      <c r="F949" s="94">
        <f t="shared" si="38"/>
        <v>2023.1000000000004</v>
      </c>
      <c r="G949" s="94">
        <f t="shared" si="38"/>
        <v>2023.1000000000004</v>
      </c>
    </row>
    <row r="950" spans="1:7" ht="30" x14ac:dyDescent="0.25">
      <c r="A950" s="52" t="s">
        <v>578</v>
      </c>
      <c r="B950" s="62" t="s">
        <v>577</v>
      </c>
      <c r="C950" s="56" t="s">
        <v>14</v>
      </c>
      <c r="D950" s="91"/>
      <c r="E950" s="48"/>
      <c r="F950" s="94">
        <f t="shared" si="38"/>
        <v>2023.1000000000004</v>
      </c>
      <c r="G950" s="94">
        <f t="shared" si="38"/>
        <v>2023.1000000000004</v>
      </c>
    </row>
    <row r="951" spans="1:7" x14ac:dyDescent="0.25">
      <c r="A951" s="52" t="s">
        <v>176</v>
      </c>
      <c r="B951" s="62" t="s">
        <v>577</v>
      </c>
      <c r="C951" s="56" t="s">
        <v>14</v>
      </c>
      <c r="D951" s="93" t="s">
        <v>177</v>
      </c>
      <c r="E951" s="48"/>
      <c r="F951" s="94">
        <f t="shared" si="38"/>
        <v>2023.1000000000004</v>
      </c>
      <c r="G951" s="94">
        <f t="shared" si="38"/>
        <v>2023.1000000000004</v>
      </c>
    </row>
    <row r="952" spans="1:7" ht="30" x14ac:dyDescent="0.25">
      <c r="A952" s="52" t="s">
        <v>579</v>
      </c>
      <c r="B952" s="62" t="s">
        <v>577</v>
      </c>
      <c r="C952" s="56" t="s">
        <v>14</v>
      </c>
      <c r="D952" s="93" t="s">
        <v>580</v>
      </c>
      <c r="E952" s="48"/>
      <c r="F952" s="94">
        <f t="shared" si="38"/>
        <v>2023.1000000000004</v>
      </c>
      <c r="G952" s="94">
        <f t="shared" si="38"/>
        <v>2023.1000000000004</v>
      </c>
    </row>
    <row r="953" spans="1:7" x14ac:dyDescent="0.25">
      <c r="A953" s="47" t="s">
        <v>189</v>
      </c>
      <c r="B953" s="62" t="s">
        <v>577</v>
      </c>
      <c r="C953" s="56" t="s">
        <v>14</v>
      </c>
      <c r="D953" s="93" t="s">
        <v>580</v>
      </c>
      <c r="E953" s="48">
        <v>800</v>
      </c>
      <c r="F953" s="94">
        <v>2023.1000000000004</v>
      </c>
      <c r="G953" s="94">
        <v>2023.1000000000004</v>
      </c>
    </row>
    <row r="954" spans="1:7" x14ac:dyDescent="0.25">
      <c r="A954" s="55"/>
      <c r="B954" s="53"/>
      <c r="C954" s="53"/>
      <c r="D954" s="53"/>
      <c r="E954" s="58"/>
      <c r="F954" s="94"/>
      <c r="G954" s="94"/>
    </row>
    <row r="955" spans="1:7" x14ac:dyDescent="0.25">
      <c r="A955" s="50"/>
      <c r="B955" s="53"/>
      <c r="C955" s="53"/>
      <c r="D955" s="123"/>
      <c r="E955" s="123"/>
      <c r="F955" s="94"/>
      <c r="G955" s="94"/>
    </row>
    <row r="956" spans="1:7" x14ac:dyDescent="0.25">
      <c r="A956" s="52"/>
      <c r="B956" s="53"/>
      <c r="C956" s="53"/>
      <c r="D956" s="53"/>
      <c r="E956" s="58"/>
      <c r="F956" s="94"/>
      <c r="G956" s="92"/>
    </row>
    <row r="957" spans="1:7" ht="15.75" x14ac:dyDescent="0.25">
      <c r="A957" s="50" t="s">
        <v>876</v>
      </c>
      <c r="B957" s="51"/>
      <c r="C957" s="53"/>
      <c r="D957" s="124"/>
      <c r="E957" s="58"/>
      <c r="F957" s="152">
        <f>F9+F35+F356+F374+F520+F566+F770+F851+F938+F948</f>
        <v>12870339.5</v>
      </c>
      <c r="G957" s="152">
        <f>G9+G35+G356+G374+G520+G566+G770+G851+G938+G948</f>
        <v>11899591.799999999</v>
      </c>
    </row>
    <row r="960" spans="1:7" x14ac:dyDescent="0.25">
      <c r="F960" s="172"/>
      <c r="G960" s="172"/>
    </row>
  </sheetData>
  <mergeCells count="2">
    <mergeCell ref="A6:G6"/>
    <mergeCell ref="F4:G4"/>
  </mergeCells>
  <printOptions horizontalCentered="1"/>
  <pageMargins left="0.78740157480314965" right="0" top="0" bottom="0" header="0.31496062992125984" footer="0.31496062992125984"/>
  <pageSetup paperSize="9" scale="80" fitToHeight="0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6"/>
  <sheetViews>
    <sheetView zoomScale="80" zoomScaleNormal="80" workbookViewId="0">
      <selection activeCell="C4" sqref="C4:D4"/>
    </sheetView>
  </sheetViews>
  <sheetFormatPr defaultColWidth="9" defaultRowHeight="12.75" x14ac:dyDescent="0.2"/>
  <cols>
    <col min="1" max="1" width="5.5" style="17" customWidth="1"/>
    <col min="2" max="2" width="61.5" style="18" customWidth="1"/>
    <col min="3" max="3" width="12.5" style="17" customWidth="1"/>
    <col min="4" max="4" width="14.875" style="17" customWidth="1"/>
    <col min="5" max="5" width="6.75" style="31" hidden="1" customWidth="1"/>
    <col min="6" max="6" width="11.375" style="17" bestFit="1" customWidth="1"/>
    <col min="7" max="8" width="0" style="17" hidden="1" customWidth="1"/>
    <col min="9" max="10" width="12.5" style="17" hidden="1" customWidth="1"/>
    <col min="11" max="12" width="0" style="17" hidden="1" customWidth="1"/>
    <col min="13" max="13" width="9" style="17"/>
    <col min="14" max="14" width="10.625" style="17" customWidth="1"/>
    <col min="15" max="15" width="11.25" style="17" customWidth="1"/>
    <col min="16" max="17" width="11.5" style="17" bestFit="1" customWidth="1"/>
    <col min="18" max="137" width="9" style="17"/>
    <col min="138" max="138" width="9.25" style="17" customWidth="1"/>
    <col min="139" max="139" width="50.625" style="17" customWidth="1"/>
    <col min="140" max="141" width="11.5" style="17" customWidth="1"/>
    <col min="142" max="142" width="8.125" style="17" customWidth="1"/>
    <col min="143" max="149" width="0" style="17" hidden="1" customWidth="1"/>
    <col min="150" max="16384" width="9" style="17"/>
  </cols>
  <sheetData>
    <row r="1" spans="1:17" x14ac:dyDescent="0.2">
      <c r="D1" s="213" t="s">
        <v>89</v>
      </c>
    </row>
    <row r="2" spans="1:17" x14ac:dyDescent="0.2">
      <c r="D2" s="213" t="s">
        <v>85</v>
      </c>
    </row>
    <row r="3" spans="1:17" x14ac:dyDescent="0.2">
      <c r="D3" s="213" t="s">
        <v>86</v>
      </c>
    </row>
    <row r="4" spans="1:17" ht="15.75" customHeight="1" x14ac:dyDescent="0.2">
      <c r="C4" s="220" t="s">
        <v>1154</v>
      </c>
      <c r="D4" s="220"/>
    </row>
    <row r="5" spans="1:17" ht="15.75" customHeight="1" x14ac:dyDescent="0.2">
      <c r="C5" s="217"/>
      <c r="D5" s="217"/>
    </row>
    <row r="6" spans="1:17" ht="29.25" customHeight="1" x14ac:dyDescent="0.2">
      <c r="A6" s="223" t="s">
        <v>974</v>
      </c>
      <c r="B6" s="223"/>
      <c r="C6" s="223"/>
      <c r="D6" s="223"/>
      <c r="E6" s="87"/>
    </row>
    <row r="7" spans="1:17" s="1" customFormat="1" ht="15.75" customHeight="1" x14ac:dyDescent="0.25">
      <c r="A7" s="32"/>
      <c r="B7" s="33"/>
      <c r="C7" s="33"/>
      <c r="D7" s="85" t="s">
        <v>634</v>
      </c>
      <c r="E7" s="86"/>
      <c r="I7" s="33"/>
      <c r="J7" s="33"/>
    </row>
    <row r="8" spans="1:17" s="3" customFormat="1" ht="33" customHeight="1" x14ac:dyDescent="0.2">
      <c r="A8" s="34" t="s">
        <v>140</v>
      </c>
      <c r="B8" s="2" t="s">
        <v>0</v>
      </c>
      <c r="C8" s="2" t="s">
        <v>93</v>
      </c>
      <c r="D8" s="2" t="s">
        <v>139</v>
      </c>
      <c r="E8" s="35" t="s">
        <v>1</v>
      </c>
      <c r="I8" s="2"/>
      <c r="J8" s="2"/>
    </row>
    <row r="9" spans="1:17" s="7" customFormat="1" ht="15.75" x14ac:dyDescent="0.25">
      <c r="A9" s="4" t="s">
        <v>2</v>
      </c>
      <c r="B9" s="5" t="s">
        <v>3</v>
      </c>
      <c r="C9" s="6">
        <f>SUM(C10:C18)</f>
        <v>761636.89999999991</v>
      </c>
      <c r="D9" s="6">
        <f>SUM(D10:D18)</f>
        <v>721663.89999999991</v>
      </c>
      <c r="E9" s="36">
        <f t="shared" ref="E9:E42" si="0">SUM(D9/C9*100)</f>
        <v>94.751698611241125</v>
      </c>
      <c r="G9" s="45">
        <f>C9-D9</f>
        <v>39973</v>
      </c>
      <c r="I9" s="6">
        <v>604953.59999999998</v>
      </c>
      <c r="J9" s="6">
        <v>585998.69999999995</v>
      </c>
      <c r="K9" s="45">
        <f>I9-C9</f>
        <v>-156683.29999999993</v>
      </c>
      <c r="L9" s="45">
        <f>J9-D9</f>
        <v>-135665.19999999995</v>
      </c>
      <c r="M9" s="72"/>
      <c r="N9" s="95"/>
      <c r="O9" s="95"/>
      <c r="P9" s="45"/>
      <c r="Q9" s="45"/>
    </row>
    <row r="10" spans="1:17" s="7" customFormat="1" ht="34.5" customHeight="1" x14ac:dyDescent="0.25">
      <c r="A10" s="37" t="s">
        <v>4</v>
      </c>
      <c r="B10" s="30" t="s">
        <v>5</v>
      </c>
      <c r="C10" s="40">
        <v>3233.8</v>
      </c>
      <c r="D10" s="40">
        <v>3068.9</v>
      </c>
      <c r="E10" s="38">
        <f t="shared" si="0"/>
        <v>94.900735976250843</v>
      </c>
      <c r="G10" s="45">
        <f t="shared" ref="G10:G51" si="1">C10-D10</f>
        <v>164.90000000000009</v>
      </c>
      <c r="I10" s="40">
        <v>2687.2000000000003</v>
      </c>
      <c r="J10" s="40">
        <v>2687.2000000000003</v>
      </c>
      <c r="K10" s="45">
        <f t="shared" ref="K10:K51" si="2">I10-C10</f>
        <v>-546.59999999999991</v>
      </c>
      <c r="L10" s="45">
        <f t="shared" ref="L10:L51" si="3">J10-D10</f>
        <v>-381.69999999999982</v>
      </c>
      <c r="M10" s="49"/>
      <c r="N10" s="100"/>
      <c r="O10" s="100"/>
      <c r="P10" s="45"/>
      <c r="Q10" s="45"/>
    </row>
    <row r="11" spans="1:17" s="7" customFormat="1" ht="48" customHeight="1" x14ac:dyDescent="0.25">
      <c r="A11" s="37" t="s">
        <v>6</v>
      </c>
      <c r="B11" s="30" t="s">
        <v>7</v>
      </c>
      <c r="C11" s="40">
        <v>41681.699999999997</v>
      </c>
      <c r="D11" s="40">
        <v>41456.199999999997</v>
      </c>
      <c r="E11" s="38">
        <f t="shared" si="0"/>
        <v>99.458995194533813</v>
      </c>
      <c r="G11" s="45">
        <f t="shared" si="1"/>
        <v>225.5</v>
      </c>
      <c r="I11" s="40">
        <v>31886.5</v>
      </c>
      <c r="J11" s="40">
        <v>31777.300000000003</v>
      </c>
      <c r="K11" s="45">
        <f t="shared" si="2"/>
        <v>-9795.1999999999971</v>
      </c>
      <c r="L11" s="45">
        <f t="shared" si="3"/>
        <v>-9678.8999999999942</v>
      </c>
      <c r="M11" s="49"/>
      <c r="N11" s="100"/>
      <c r="O11" s="100"/>
      <c r="P11" s="45"/>
      <c r="Q11" s="45"/>
    </row>
    <row r="12" spans="1:17" s="7" customFormat="1" ht="46.5" customHeight="1" x14ac:dyDescent="0.25">
      <c r="A12" s="37" t="s">
        <v>8</v>
      </c>
      <c r="B12" s="30" t="s">
        <v>9</v>
      </c>
      <c r="C12" s="40">
        <v>314211.8</v>
      </c>
      <c r="D12" s="40">
        <v>312594.8</v>
      </c>
      <c r="E12" s="38">
        <f t="shared" si="0"/>
        <v>99.485378970490601</v>
      </c>
      <c r="G12" s="45">
        <f t="shared" si="1"/>
        <v>1617</v>
      </c>
      <c r="I12" s="40">
        <v>216125.2</v>
      </c>
      <c r="J12" s="40">
        <v>213966</v>
      </c>
      <c r="K12" s="45">
        <f t="shared" si="2"/>
        <v>-98086.599999999977</v>
      </c>
      <c r="L12" s="45">
        <f t="shared" si="3"/>
        <v>-98628.799999999988</v>
      </c>
      <c r="M12" s="49"/>
      <c r="N12" s="100"/>
      <c r="O12" s="100"/>
      <c r="P12" s="45"/>
      <c r="Q12" s="45"/>
    </row>
    <row r="13" spans="1:17" s="7" customFormat="1" ht="15" x14ac:dyDescent="0.25">
      <c r="A13" s="37" t="s">
        <v>10</v>
      </c>
      <c r="B13" s="30" t="s">
        <v>11</v>
      </c>
      <c r="C13" s="40">
        <v>35.4</v>
      </c>
      <c r="D13" s="40">
        <v>18.3</v>
      </c>
      <c r="E13" s="38">
        <f t="shared" si="0"/>
        <v>51.694915254237294</v>
      </c>
      <c r="G13" s="45">
        <f t="shared" si="1"/>
        <v>17.099999999999998</v>
      </c>
      <c r="I13" s="40">
        <v>74.900000000000006</v>
      </c>
      <c r="J13" s="40">
        <v>10</v>
      </c>
      <c r="K13" s="45">
        <f t="shared" si="2"/>
        <v>39.500000000000007</v>
      </c>
      <c r="L13" s="45">
        <f t="shared" si="3"/>
        <v>-8.3000000000000007</v>
      </c>
      <c r="M13" s="49"/>
      <c r="N13" s="100"/>
      <c r="O13" s="100"/>
      <c r="P13" s="45"/>
      <c r="Q13" s="45"/>
    </row>
    <row r="14" spans="1:17" s="7" customFormat="1" ht="30.75" customHeight="1" x14ac:dyDescent="0.25">
      <c r="A14" s="37" t="s">
        <v>12</v>
      </c>
      <c r="B14" s="30" t="s">
        <v>13</v>
      </c>
      <c r="C14" s="40">
        <v>73657.8</v>
      </c>
      <c r="D14" s="40">
        <v>73229.399999999994</v>
      </c>
      <c r="E14" s="38">
        <f t="shared" si="0"/>
        <v>99.418391534908707</v>
      </c>
      <c r="G14" s="45">
        <f t="shared" si="1"/>
        <v>428.40000000000873</v>
      </c>
      <c r="I14" s="40">
        <v>56309.899999999994</v>
      </c>
      <c r="J14" s="40">
        <v>56073.7</v>
      </c>
      <c r="K14" s="45">
        <f t="shared" si="2"/>
        <v>-17347.900000000009</v>
      </c>
      <c r="L14" s="45">
        <f t="shared" si="3"/>
        <v>-17155.699999999997</v>
      </c>
      <c r="M14" s="49"/>
      <c r="N14" s="100"/>
      <c r="O14" s="100"/>
      <c r="P14" s="45"/>
      <c r="Q14" s="45"/>
    </row>
    <row r="15" spans="1:17" s="7" customFormat="1" ht="15" x14ac:dyDescent="0.25">
      <c r="A15" s="37" t="s">
        <v>14</v>
      </c>
      <c r="B15" s="30" t="s">
        <v>15</v>
      </c>
      <c r="C15" s="40">
        <v>2264.1</v>
      </c>
      <c r="D15" s="40">
        <v>2264.1</v>
      </c>
      <c r="E15" s="38">
        <f t="shared" si="0"/>
        <v>100</v>
      </c>
      <c r="G15" s="45">
        <f t="shared" si="1"/>
        <v>0</v>
      </c>
      <c r="I15" s="40">
        <v>20573.7</v>
      </c>
      <c r="J15" s="40">
        <v>20573.7</v>
      </c>
      <c r="K15" s="45">
        <f t="shared" si="2"/>
        <v>18309.600000000002</v>
      </c>
      <c r="L15" s="45">
        <f t="shared" si="3"/>
        <v>18309.600000000002</v>
      </c>
      <c r="M15" s="49"/>
      <c r="N15" s="100"/>
      <c r="O15" s="100"/>
      <c r="P15" s="45"/>
      <c r="Q15" s="45"/>
    </row>
    <row r="16" spans="1:17" s="7" customFormat="1" ht="15" x14ac:dyDescent="0.25">
      <c r="A16" s="37" t="s">
        <v>16</v>
      </c>
      <c r="B16" s="8" t="s">
        <v>17</v>
      </c>
      <c r="C16" s="40">
        <v>16077.6</v>
      </c>
      <c r="D16" s="40">
        <v>0</v>
      </c>
      <c r="E16" s="39"/>
      <c r="G16" s="46">
        <f t="shared" si="1"/>
        <v>16077.6</v>
      </c>
      <c r="I16" s="40">
        <v>12925.6</v>
      </c>
      <c r="J16" s="40">
        <v>0</v>
      </c>
      <c r="K16" s="45">
        <f t="shared" si="2"/>
        <v>-3152</v>
      </c>
      <c r="L16" s="45">
        <f t="shared" si="3"/>
        <v>0</v>
      </c>
      <c r="M16" s="49"/>
      <c r="N16" s="100"/>
      <c r="O16" s="100"/>
      <c r="P16" s="45"/>
      <c r="Q16" s="45"/>
    </row>
    <row r="17" spans="1:17" s="7" customFormat="1" ht="30" x14ac:dyDescent="0.25">
      <c r="A17" s="37" t="s">
        <v>975</v>
      </c>
      <c r="B17" s="8" t="s">
        <v>976</v>
      </c>
      <c r="C17" s="40">
        <v>10217.4</v>
      </c>
      <c r="D17" s="40">
        <v>10217.4</v>
      </c>
      <c r="E17" s="38">
        <f t="shared" si="0"/>
        <v>100</v>
      </c>
      <c r="G17" s="46">
        <f t="shared" si="1"/>
        <v>0</v>
      </c>
      <c r="I17" s="40"/>
      <c r="J17" s="40"/>
      <c r="K17" s="45"/>
      <c r="L17" s="45"/>
      <c r="M17" s="49"/>
      <c r="N17" s="100"/>
      <c r="O17" s="100"/>
      <c r="P17" s="45"/>
      <c r="Q17" s="45"/>
    </row>
    <row r="18" spans="1:17" s="7" customFormat="1" ht="15" x14ac:dyDescent="0.25">
      <c r="A18" s="37" t="s">
        <v>18</v>
      </c>
      <c r="B18" s="30" t="s">
        <v>19</v>
      </c>
      <c r="C18" s="40">
        <v>300257.3</v>
      </c>
      <c r="D18" s="40">
        <v>278814.8</v>
      </c>
      <c r="E18" s="38">
        <f t="shared" si="0"/>
        <v>92.858624919360835</v>
      </c>
      <c r="G18" s="45">
        <f t="shared" si="1"/>
        <v>21442.5</v>
      </c>
      <c r="I18" s="40">
        <v>264370.59999999998</v>
      </c>
      <c r="J18" s="40">
        <v>260910.8</v>
      </c>
      <c r="K18" s="45">
        <f t="shared" si="2"/>
        <v>-35886.700000000012</v>
      </c>
      <c r="L18" s="45">
        <f t="shared" si="3"/>
        <v>-17904</v>
      </c>
      <c r="M18" s="49"/>
      <c r="N18" s="100"/>
      <c r="O18" s="100"/>
      <c r="P18" s="45"/>
      <c r="Q18" s="45"/>
    </row>
    <row r="19" spans="1:17" s="7" customFormat="1" ht="15.75" x14ac:dyDescent="0.25">
      <c r="A19" s="4" t="s">
        <v>20</v>
      </c>
      <c r="B19" s="5" t="s">
        <v>21</v>
      </c>
      <c r="C19" s="9">
        <f>SUM(C20)</f>
        <v>2055.6</v>
      </c>
      <c r="D19" s="9">
        <f>SUM(D20)</f>
        <v>2055.6</v>
      </c>
      <c r="E19" s="36">
        <f t="shared" si="0"/>
        <v>100</v>
      </c>
      <c r="G19" s="45">
        <f t="shared" si="1"/>
        <v>0</v>
      </c>
      <c r="I19" s="9">
        <v>903</v>
      </c>
      <c r="J19" s="9">
        <v>903</v>
      </c>
      <c r="K19" s="45">
        <f t="shared" si="2"/>
        <v>-1152.5999999999999</v>
      </c>
      <c r="L19" s="45">
        <f t="shared" si="3"/>
        <v>-1152.5999999999999</v>
      </c>
      <c r="M19" s="72"/>
      <c r="N19" s="101"/>
      <c r="O19" s="101"/>
      <c r="P19" s="45"/>
      <c r="Q19" s="45"/>
    </row>
    <row r="20" spans="1:17" s="7" customFormat="1" ht="15" x14ac:dyDescent="0.25">
      <c r="A20" s="37" t="s">
        <v>22</v>
      </c>
      <c r="B20" s="8" t="s">
        <v>23</v>
      </c>
      <c r="C20" s="40">
        <v>2055.6</v>
      </c>
      <c r="D20" s="40">
        <v>2055.6</v>
      </c>
      <c r="E20" s="41">
        <f t="shared" si="0"/>
        <v>100</v>
      </c>
      <c r="G20" s="45">
        <f t="shared" si="1"/>
        <v>0</v>
      </c>
      <c r="I20" s="40">
        <v>903</v>
      </c>
      <c r="J20" s="40">
        <v>903</v>
      </c>
      <c r="K20" s="45">
        <f t="shared" si="2"/>
        <v>-1152.5999999999999</v>
      </c>
      <c r="L20" s="45">
        <f t="shared" si="3"/>
        <v>-1152.5999999999999</v>
      </c>
      <c r="M20" s="49"/>
      <c r="N20" s="100"/>
      <c r="O20" s="100"/>
      <c r="P20" s="45"/>
      <c r="Q20" s="45"/>
    </row>
    <row r="21" spans="1:17" s="7" customFormat="1" ht="17.25" customHeight="1" x14ac:dyDescent="0.25">
      <c r="A21" s="4" t="s">
        <v>24</v>
      </c>
      <c r="B21" s="5" t="s">
        <v>25</v>
      </c>
      <c r="C21" s="9">
        <f>C22</f>
        <v>138825.9</v>
      </c>
      <c r="D21" s="9">
        <f>D22</f>
        <v>135197.4</v>
      </c>
      <c r="E21" s="36">
        <f t="shared" si="0"/>
        <v>97.386294632341659</v>
      </c>
      <c r="G21" s="45">
        <f t="shared" si="1"/>
        <v>3628.5</v>
      </c>
      <c r="I21" s="9">
        <v>102632.79999999999</v>
      </c>
      <c r="J21" s="9">
        <v>101207.20000000001</v>
      </c>
      <c r="K21" s="45">
        <f t="shared" si="2"/>
        <v>-36193.100000000006</v>
      </c>
      <c r="L21" s="45">
        <f t="shared" si="3"/>
        <v>-33990.199999999983</v>
      </c>
      <c r="M21" s="72"/>
      <c r="N21" s="101"/>
      <c r="O21" s="101"/>
      <c r="P21" s="45"/>
      <c r="Q21" s="45"/>
    </row>
    <row r="22" spans="1:17" s="7" customFormat="1" ht="30" customHeight="1" x14ac:dyDescent="0.25">
      <c r="A22" s="37" t="s">
        <v>977</v>
      </c>
      <c r="B22" s="55" t="s">
        <v>1073</v>
      </c>
      <c r="C22" s="40">
        <v>138825.9</v>
      </c>
      <c r="D22" s="40">
        <v>135197.4</v>
      </c>
      <c r="E22" s="41">
        <f t="shared" si="0"/>
        <v>97.386294632341659</v>
      </c>
      <c r="G22" s="45">
        <f t="shared" si="1"/>
        <v>3628.5</v>
      </c>
      <c r="I22" s="40">
        <v>102632.79999999999</v>
      </c>
      <c r="J22" s="40">
        <v>101207.20000000001</v>
      </c>
      <c r="K22" s="45">
        <f t="shared" si="2"/>
        <v>-36193.100000000006</v>
      </c>
      <c r="L22" s="45">
        <f t="shared" si="3"/>
        <v>-33990.199999999983</v>
      </c>
      <c r="M22" s="49"/>
      <c r="N22" s="100"/>
      <c r="O22" s="100"/>
      <c r="P22" s="45"/>
      <c r="Q22" s="45"/>
    </row>
    <row r="23" spans="1:17" s="7" customFormat="1" ht="15.75" x14ac:dyDescent="0.25">
      <c r="A23" s="4" t="s">
        <v>26</v>
      </c>
      <c r="B23" s="5" t="s">
        <v>27</v>
      </c>
      <c r="C23" s="9">
        <f>SUM(C26+C28+C25+C27+C24)</f>
        <v>3296537.2</v>
      </c>
      <c r="D23" s="9">
        <f>SUM(D26+D28+D25+D27+D24)</f>
        <v>2824337.5999999996</v>
      </c>
      <c r="E23" s="36">
        <f t="shared" si="0"/>
        <v>85.675890446496382</v>
      </c>
      <c r="G23" s="45">
        <f t="shared" si="1"/>
        <v>472199.60000000056</v>
      </c>
      <c r="I23" s="9">
        <v>1455038.7</v>
      </c>
      <c r="J23" s="9">
        <v>1441564.5</v>
      </c>
      <c r="K23" s="45">
        <f t="shared" si="2"/>
        <v>-1841498.5000000002</v>
      </c>
      <c r="L23" s="45">
        <f t="shared" si="3"/>
        <v>-1382773.0999999996</v>
      </c>
      <c r="M23" s="66"/>
      <c r="N23" s="101"/>
      <c r="O23" s="101"/>
      <c r="P23" s="45"/>
      <c r="Q23" s="45"/>
    </row>
    <row r="24" spans="1:17" s="7" customFormat="1" ht="15.75" x14ac:dyDescent="0.25">
      <c r="A24" s="10" t="s">
        <v>28</v>
      </c>
      <c r="B24" s="11" t="s">
        <v>29</v>
      </c>
      <c r="C24" s="40">
        <v>14375.6</v>
      </c>
      <c r="D24" s="40">
        <v>11163.3</v>
      </c>
      <c r="E24" s="41">
        <f t="shared" si="0"/>
        <v>77.654497899218114</v>
      </c>
      <c r="G24" s="45">
        <f t="shared" si="1"/>
        <v>3212.3000000000011</v>
      </c>
      <c r="I24" s="40">
        <v>9038</v>
      </c>
      <c r="J24" s="40">
        <v>3732.1</v>
      </c>
      <c r="K24" s="45">
        <f t="shared" si="2"/>
        <v>-5337.6</v>
      </c>
      <c r="L24" s="45">
        <f t="shared" si="3"/>
        <v>-7431.1999999999989</v>
      </c>
      <c r="M24" s="62"/>
      <c r="N24" s="100"/>
      <c r="O24" s="100"/>
      <c r="P24" s="45"/>
      <c r="Q24" s="45"/>
    </row>
    <row r="25" spans="1:17" s="7" customFormat="1" ht="15" x14ac:dyDescent="0.25">
      <c r="A25" s="37" t="s">
        <v>30</v>
      </c>
      <c r="B25" s="8" t="s">
        <v>31</v>
      </c>
      <c r="C25" s="40">
        <v>923860.2</v>
      </c>
      <c r="D25" s="40">
        <v>697305.1</v>
      </c>
      <c r="E25" s="41">
        <f t="shared" si="0"/>
        <v>75.477339536869323</v>
      </c>
      <c r="G25" s="45">
        <f t="shared" si="1"/>
        <v>226555.09999999998</v>
      </c>
      <c r="I25" s="40">
        <v>294071.40000000002</v>
      </c>
      <c r="J25" s="40">
        <v>293873.90000000002</v>
      </c>
      <c r="K25" s="45">
        <f t="shared" si="2"/>
        <v>-629788.79999999993</v>
      </c>
      <c r="L25" s="45">
        <f t="shared" si="3"/>
        <v>-403431.19999999995</v>
      </c>
      <c r="M25" s="62"/>
      <c r="N25" s="100"/>
      <c r="O25" s="100"/>
      <c r="P25" s="45"/>
      <c r="Q25" s="45"/>
    </row>
    <row r="26" spans="1:17" s="7" customFormat="1" ht="15" x14ac:dyDescent="0.25">
      <c r="A26" s="37" t="s">
        <v>32</v>
      </c>
      <c r="B26" s="8" t="s">
        <v>33</v>
      </c>
      <c r="C26" s="40">
        <v>162412</v>
      </c>
      <c r="D26" s="40">
        <v>162347.70000000001</v>
      </c>
      <c r="E26" s="41">
        <f t="shared" si="0"/>
        <v>99.960409329359905</v>
      </c>
      <c r="G26" s="45">
        <f t="shared" si="1"/>
        <v>64.299999999988358</v>
      </c>
      <c r="I26" s="40">
        <v>70255.199999999997</v>
      </c>
      <c r="J26" s="40">
        <v>70255.199999999997</v>
      </c>
      <c r="K26" s="45">
        <f t="shared" si="2"/>
        <v>-92156.800000000003</v>
      </c>
      <c r="L26" s="45">
        <f t="shared" si="3"/>
        <v>-92092.500000000015</v>
      </c>
      <c r="M26" s="62"/>
      <c r="N26" s="100"/>
      <c r="O26" s="100"/>
      <c r="P26" s="45"/>
      <c r="Q26" s="45"/>
    </row>
    <row r="27" spans="1:17" s="7" customFormat="1" ht="15" x14ac:dyDescent="0.25">
      <c r="A27" s="37" t="s">
        <v>34</v>
      </c>
      <c r="B27" s="61" t="s">
        <v>251</v>
      </c>
      <c r="C27" s="40">
        <v>1814138.1</v>
      </c>
      <c r="D27" s="40">
        <v>1743855.1</v>
      </c>
      <c r="E27" s="41">
        <f t="shared" si="0"/>
        <v>96.125818646331282</v>
      </c>
      <c r="G27" s="45">
        <f t="shared" si="1"/>
        <v>70283</v>
      </c>
      <c r="I27" s="40">
        <v>1064965.3999999999</v>
      </c>
      <c r="J27" s="40">
        <v>1056999.6000000001</v>
      </c>
      <c r="K27" s="45">
        <f t="shared" si="2"/>
        <v>-749172.70000000019</v>
      </c>
      <c r="L27" s="45">
        <f t="shared" si="3"/>
        <v>-686855.5</v>
      </c>
      <c r="M27" s="62"/>
      <c r="N27" s="100"/>
      <c r="O27" s="100"/>
      <c r="P27" s="45"/>
      <c r="Q27" s="45"/>
    </row>
    <row r="28" spans="1:17" s="7" customFormat="1" ht="15" x14ac:dyDescent="0.25">
      <c r="A28" s="37" t="s">
        <v>35</v>
      </c>
      <c r="B28" s="30" t="s">
        <v>36</v>
      </c>
      <c r="C28" s="40">
        <v>381751.3</v>
      </c>
      <c r="D28" s="40">
        <v>209666.4</v>
      </c>
      <c r="E28" s="41">
        <f t="shared" si="0"/>
        <v>54.922249118732537</v>
      </c>
      <c r="G28" s="45">
        <f t="shared" si="1"/>
        <v>172084.9</v>
      </c>
      <c r="I28" s="40">
        <v>16708.699999999997</v>
      </c>
      <c r="J28" s="40">
        <v>16703.699999999997</v>
      </c>
      <c r="K28" s="45">
        <f t="shared" si="2"/>
        <v>-365042.6</v>
      </c>
      <c r="L28" s="45">
        <f t="shared" si="3"/>
        <v>-192962.7</v>
      </c>
      <c r="M28" s="62"/>
      <c r="N28" s="100"/>
      <c r="O28" s="100"/>
      <c r="P28" s="45"/>
      <c r="Q28" s="45"/>
    </row>
    <row r="29" spans="1:17" s="7" customFormat="1" ht="15.75" x14ac:dyDescent="0.25">
      <c r="A29" s="4" t="s">
        <v>37</v>
      </c>
      <c r="B29" s="5" t="s">
        <v>38</v>
      </c>
      <c r="C29" s="6">
        <f>SUM(C30+C31+C33+C32)</f>
        <v>2811034.9</v>
      </c>
      <c r="D29" s="6">
        <f>SUM(D30+D31+D33+D32)</f>
        <v>2427636.9</v>
      </c>
      <c r="E29" s="36">
        <f t="shared" si="0"/>
        <v>86.360966205008694</v>
      </c>
      <c r="G29" s="45">
        <f t="shared" si="1"/>
        <v>383398</v>
      </c>
      <c r="I29" s="6">
        <v>996565.79999999993</v>
      </c>
      <c r="J29" s="6">
        <v>968688.4</v>
      </c>
      <c r="K29" s="45">
        <f t="shared" si="2"/>
        <v>-1814469.1</v>
      </c>
      <c r="L29" s="45">
        <f t="shared" si="3"/>
        <v>-1458948.5</v>
      </c>
      <c r="M29" s="66"/>
      <c r="N29" s="101"/>
      <c r="O29" s="101"/>
      <c r="P29" s="45"/>
      <c r="Q29" s="45"/>
    </row>
    <row r="30" spans="1:17" s="7" customFormat="1" ht="15" x14ac:dyDescent="0.25">
      <c r="A30" s="37" t="s">
        <v>39</v>
      </c>
      <c r="B30" s="8" t="s">
        <v>40</v>
      </c>
      <c r="C30" s="40">
        <v>377412.3</v>
      </c>
      <c r="D30" s="40">
        <v>234233</v>
      </c>
      <c r="E30" s="41">
        <f t="shared" si="0"/>
        <v>62.062895141467301</v>
      </c>
      <c r="G30" s="45">
        <f t="shared" si="1"/>
        <v>143179.29999999999</v>
      </c>
      <c r="I30" s="40">
        <v>161803.9</v>
      </c>
      <c r="J30" s="40">
        <v>159068.70000000001</v>
      </c>
      <c r="K30" s="45">
        <f t="shared" si="2"/>
        <v>-215608.4</v>
      </c>
      <c r="L30" s="45">
        <f t="shared" si="3"/>
        <v>-75164.299999999988</v>
      </c>
      <c r="M30" s="62"/>
      <c r="N30" s="100"/>
      <c r="O30" s="100"/>
      <c r="P30" s="45"/>
      <c r="Q30" s="45"/>
    </row>
    <row r="31" spans="1:17" s="7" customFormat="1" ht="15" x14ac:dyDescent="0.25">
      <c r="A31" s="37" t="s">
        <v>41</v>
      </c>
      <c r="B31" s="8" t="s">
        <v>42</v>
      </c>
      <c r="C31" s="40">
        <v>1364736.5</v>
      </c>
      <c r="D31" s="40">
        <v>1204138.3999999999</v>
      </c>
      <c r="E31" s="41">
        <f t="shared" si="0"/>
        <v>88.232299788274133</v>
      </c>
      <c r="G31" s="46">
        <f t="shared" si="1"/>
        <v>160598.10000000009</v>
      </c>
      <c r="I31" s="40">
        <v>235567.2</v>
      </c>
      <c r="J31" s="40">
        <v>221484.19999999998</v>
      </c>
      <c r="K31" s="45">
        <f t="shared" si="2"/>
        <v>-1129169.3</v>
      </c>
      <c r="L31" s="45">
        <f t="shared" si="3"/>
        <v>-982654.2</v>
      </c>
      <c r="M31" s="62"/>
      <c r="N31" s="100"/>
      <c r="O31" s="100"/>
      <c r="P31" s="45"/>
      <c r="Q31" s="45"/>
    </row>
    <row r="32" spans="1:17" s="7" customFormat="1" ht="15" x14ac:dyDescent="0.25">
      <c r="A32" s="37" t="s">
        <v>43</v>
      </c>
      <c r="B32" s="8" t="s">
        <v>44</v>
      </c>
      <c r="C32" s="40">
        <v>913542.2</v>
      </c>
      <c r="D32" s="40">
        <v>836101.4</v>
      </c>
      <c r="E32" s="41">
        <f t="shared" si="0"/>
        <v>91.523018859993556</v>
      </c>
      <c r="G32" s="45">
        <f t="shared" si="1"/>
        <v>77440.79999999993</v>
      </c>
      <c r="I32" s="40">
        <v>492484.19999999995</v>
      </c>
      <c r="J32" s="40">
        <v>482613.1</v>
      </c>
      <c r="K32" s="45">
        <f t="shared" si="2"/>
        <v>-421058</v>
      </c>
      <c r="L32" s="45">
        <f t="shared" si="3"/>
        <v>-353488.30000000005</v>
      </c>
      <c r="M32" s="62"/>
      <c r="N32" s="100"/>
      <c r="O32" s="100"/>
      <c r="P32" s="45"/>
      <c r="Q32" s="45"/>
    </row>
    <row r="33" spans="1:17" s="7" customFormat="1" ht="15.75" customHeight="1" x14ac:dyDescent="0.25">
      <c r="A33" s="37" t="s">
        <v>45</v>
      </c>
      <c r="B33" s="8" t="s">
        <v>46</v>
      </c>
      <c r="C33" s="40">
        <v>155343.9</v>
      </c>
      <c r="D33" s="40">
        <v>153164.1</v>
      </c>
      <c r="E33" s="41">
        <f t="shared" si="0"/>
        <v>98.596790733334245</v>
      </c>
      <c r="G33" s="45">
        <f t="shared" si="1"/>
        <v>2179.7999999999884</v>
      </c>
      <c r="I33" s="40">
        <v>106710.5</v>
      </c>
      <c r="J33" s="40">
        <v>105522.40000000001</v>
      </c>
      <c r="K33" s="45">
        <f t="shared" si="2"/>
        <v>-48633.399999999994</v>
      </c>
      <c r="L33" s="45">
        <f t="shared" si="3"/>
        <v>-47641.7</v>
      </c>
      <c r="M33" s="62"/>
      <c r="N33" s="100"/>
      <c r="O33" s="100"/>
      <c r="P33" s="45"/>
      <c r="Q33" s="45"/>
    </row>
    <row r="34" spans="1:17" s="7" customFormat="1" ht="15.75" x14ac:dyDescent="0.25">
      <c r="A34" s="4" t="s">
        <v>47</v>
      </c>
      <c r="B34" s="5" t="s">
        <v>48</v>
      </c>
      <c r="C34" s="9">
        <f>SUM(C35+C36+C38+C39)+C37</f>
        <v>4990470.8</v>
      </c>
      <c r="D34" s="9">
        <f>SUM(D35+D36+D38+D39)+D37</f>
        <v>4928754.9000000004</v>
      </c>
      <c r="E34" s="36">
        <f t="shared" si="0"/>
        <v>98.763325095500022</v>
      </c>
      <c r="G34" s="45">
        <f t="shared" si="1"/>
        <v>61715.899999999441</v>
      </c>
      <c r="I34" s="9">
        <v>3018393.9</v>
      </c>
      <c r="J34" s="9">
        <v>3013468.3</v>
      </c>
      <c r="K34" s="45">
        <f t="shared" si="2"/>
        <v>-1972076.9</v>
      </c>
      <c r="L34" s="45">
        <f t="shared" si="3"/>
        <v>-1915286.6000000006</v>
      </c>
      <c r="M34" s="66"/>
      <c r="N34" s="101"/>
      <c r="O34" s="101"/>
      <c r="P34" s="45"/>
      <c r="Q34" s="45"/>
    </row>
    <row r="35" spans="1:17" s="7" customFormat="1" ht="15" x14ac:dyDescent="0.25">
      <c r="A35" s="37" t="s">
        <v>49</v>
      </c>
      <c r="B35" s="8" t="s">
        <v>50</v>
      </c>
      <c r="C35" s="40">
        <v>1458298.4</v>
      </c>
      <c r="D35" s="40">
        <v>1446156.3</v>
      </c>
      <c r="E35" s="41">
        <f t="shared" si="0"/>
        <v>99.167378912299441</v>
      </c>
      <c r="G35" s="45">
        <f t="shared" si="1"/>
        <v>12142.09999999986</v>
      </c>
      <c r="I35" s="40">
        <v>1210049.1000000001</v>
      </c>
      <c r="J35" s="40">
        <v>1209703.1000000003</v>
      </c>
      <c r="K35" s="45">
        <f t="shared" si="2"/>
        <v>-248249.29999999981</v>
      </c>
      <c r="L35" s="45">
        <f t="shared" si="3"/>
        <v>-236453.19999999972</v>
      </c>
      <c r="M35" s="53"/>
      <c r="N35" s="100"/>
      <c r="O35" s="100"/>
      <c r="P35" s="45"/>
      <c r="Q35" s="45"/>
    </row>
    <row r="36" spans="1:17" s="7" customFormat="1" ht="15" x14ac:dyDescent="0.25">
      <c r="A36" s="37" t="s">
        <v>51</v>
      </c>
      <c r="B36" s="8" t="s">
        <v>52</v>
      </c>
      <c r="C36" s="40">
        <v>2981613.6</v>
      </c>
      <c r="D36" s="40">
        <v>2935128.6</v>
      </c>
      <c r="E36" s="41">
        <f t="shared" si="0"/>
        <v>98.440944862875597</v>
      </c>
      <c r="G36" s="45">
        <f t="shared" si="1"/>
        <v>46485</v>
      </c>
      <c r="I36" s="40">
        <v>1397281.5999999999</v>
      </c>
      <c r="J36" s="40">
        <v>1393277.2</v>
      </c>
      <c r="K36" s="45">
        <f t="shared" si="2"/>
        <v>-1584332.0000000002</v>
      </c>
      <c r="L36" s="45">
        <f t="shared" si="3"/>
        <v>-1541851.4000000001</v>
      </c>
      <c r="M36" s="53"/>
      <c r="N36" s="100"/>
      <c r="O36" s="100"/>
      <c r="P36" s="45"/>
      <c r="Q36" s="45"/>
    </row>
    <row r="37" spans="1:17" s="7" customFormat="1" ht="15" x14ac:dyDescent="0.25">
      <c r="A37" s="37" t="s">
        <v>141</v>
      </c>
      <c r="B37" s="8" t="s">
        <v>142</v>
      </c>
      <c r="C37" s="40">
        <v>387255</v>
      </c>
      <c r="D37" s="40">
        <v>387163.1</v>
      </c>
      <c r="E37" s="41">
        <f t="shared" si="0"/>
        <v>99.97626886676737</v>
      </c>
      <c r="G37" s="45">
        <f t="shared" si="1"/>
        <v>91.900000000023283</v>
      </c>
      <c r="I37" s="40">
        <v>289830.8</v>
      </c>
      <c r="J37" s="40">
        <v>289764.69999999995</v>
      </c>
      <c r="K37" s="45">
        <f t="shared" si="2"/>
        <v>-97424.200000000012</v>
      </c>
      <c r="L37" s="45">
        <f t="shared" si="3"/>
        <v>-97398.400000000023</v>
      </c>
      <c r="M37" s="53"/>
      <c r="N37" s="100"/>
      <c r="O37" s="100"/>
      <c r="P37" s="45"/>
      <c r="Q37" s="45"/>
    </row>
    <row r="38" spans="1:17" s="7" customFormat="1" ht="15" x14ac:dyDescent="0.25">
      <c r="A38" s="37" t="s">
        <v>53</v>
      </c>
      <c r="B38" s="8" t="s">
        <v>54</v>
      </c>
      <c r="C38" s="40">
        <v>33505.599999999999</v>
      </c>
      <c r="D38" s="40">
        <v>33436.9</v>
      </c>
      <c r="E38" s="41">
        <f t="shared" si="0"/>
        <v>99.794959648536377</v>
      </c>
      <c r="G38" s="45">
        <f>C38-D38</f>
        <v>68.69999999999709</v>
      </c>
      <c r="I38" s="40">
        <v>32050.6</v>
      </c>
      <c r="J38" s="40">
        <v>32007.3</v>
      </c>
      <c r="K38" s="45">
        <f t="shared" si="2"/>
        <v>-1455</v>
      </c>
      <c r="L38" s="45">
        <f t="shared" si="3"/>
        <v>-1429.6000000000022</v>
      </c>
      <c r="M38" s="53"/>
      <c r="N38" s="100"/>
      <c r="O38" s="100"/>
      <c r="P38" s="45"/>
      <c r="Q38" s="45"/>
    </row>
    <row r="39" spans="1:17" s="7" customFormat="1" ht="15" x14ac:dyDescent="0.25">
      <c r="A39" s="37" t="s">
        <v>55</v>
      </c>
      <c r="B39" s="8" t="s">
        <v>56</v>
      </c>
      <c r="C39" s="40">
        <v>129798.2</v>
      </c>
      <c r="D39" s="40">
        <v>126870</v>
      </c>
      <c r="E39" s="41">
        <f t="shared" si="0"/>
        <v>97.744036512062564</v>
      </c>
      <c r="G39" s="45">
        <f t="shared" si="1"/>
        <v>2928.1999999999971</v>
      </c>
      <c r="I39" s="40">
        <v>89181.8</v>
      </c>
      <c r="J39" s="40">
        <v>88716.000000000015</v>
      </c>
      <c r="K39" s="45">
        <f t="shared" si="2"/>
        <v>-40616.399999999994</v>
      </c>
      <c r="L39" s="45">
        <f t="shared" si="3"/>
        <v>-38153.999999999985</v>
      </c>
      <c r="M39" s="53"/>
      <c r="N39" s="100"/>
      <c r="O39" s="100"/>
      <c r="P39" s="45"/>
      <c r="Q39" s="45"/>
    </row>
    <row r="40" spans="1:17" s="7" customFormat="1" ht="15.75" x14ac:dyDescent="0.25">
      <c r="A40" s="4" t="s">
        <v>57</v>
      </c>
      <c r="B40" s="5" t="s">
        <v>58</v>
      </c>
      <c r="C40" s="6">
        <f>SUM(C41+C42)</f>
        <v>380499</v>
      </c>
      <c r="D40" s="6">
        <f>SUM(D41+D42)</f>
        <v>380343.5</v>
      </c>
      <c r="E40" s="36">
        <f t="shared" si="0"/>
        <v>99.959132612700685</v>
      </c>
      <c r="G40" s="45">
        <f t="shared" si="1"/>
        <v>155.5</v>
      </c>
      <c r="I40" s="6">
        <v>282205.5</v>
      </c>
      <c r="J40" s="6">
        <v>282205.5</v>
      </c>
      <c r="K40" s="45">
        <f t="shared" si="2"/>
        <v>-98293.5</v>
      </c>
      <c r="L40" s="45">
        <f t="shared" si="3"/>
        <v>-98138</v>
      </c>
      <c r="M40" s="66"/>
      <c r="N40" s="101"/>
      <c r="O40" s="101"/>
      <c r="P40" s="45"/>
      <c r="Q40" s="45"/>
    </row>
    <row r="41" spans="1:17" s="12" customFormat="1" ht="15.75" x14ac:dyDescent="0.25">
      <c r="A41" s="37" t="s">
        <v>59</v>
      </c>
      <c r="B41" s="8" t="s">
        <v>60</v>
      </c>
      <c r="C41" s="40">
        <v>313526.90000000002</v>
      </c>
      <c r="D41" s="40">
        <v>313526.90000000002</v>
      </c>
      <c r="E41" s="41">
        <f t="shared" si="0"/>
        <v>100</v>
      </c>
      <c r="G41" s="45">
        <f t="shared" si="1"/>
        <v>0</v>
      </c>
      <c r="I41" s="40">
        <v>227770.9</v>
      </c>
      <c r="J41" s="40">
        <v>227770.9</v>
      </c>
      <c r="K41" s="45">
        <f t="shared" si="2"/>
        <v>-85756.000000000029</v>
      </c>
      <c r="L41" s="45">
        <f t="shared" si="3"/>
        <v>-85756.000000000029</v>
      </c>
      <c r="M41" s="53"/>
      <c r="N41" s="100"/>
      <c r="O41" s="100"/>
      <c r="P41" s="45"/>
      <c r="Q41" s="45"/>
    </row>
    <row r="42" spans="1:17" s="7" customFormat="1" ht="15.75" customHeight="1" x14ac:dyDescent="0.25">
      <c r="A42" s="37" t="s">
        <v>61</v>
      </c>
      <c r="B42" s="8" t="s">
        <v>62</v>
      </c>
      <c r="C42" s="40">
        <v>66972.100000000006</v>
      </c>
      <c r="D42" s="40">
        <v>66816.600000000006</v>
      </c>
      <c r="E42" s="41">
        <f t="shared" si="0"/>
        <v>99.767813761252825</v>
      </c>
      <c r="G42" s="45">
        <f t="shared" si="1"/>
        <v>155.5</v>
      </c>
      <c r="I42" s="40">
        <v>54434.6</v>
      </c>
      <c r="J42" s="40">
        <v>54434.6</v>
      </c>
      <c r="K42" s="45">
        <f t="shared" si="2"/>
        <v>-12537.500000000007</v>
      </c>
      <c r="L42" s="45">
        <f t="shared" si="3"/>
        <v>-12382.000000000007</v>
      </c>
      <c r="M42" s="53"/>
      <c r="N42" s="100"/>
      <c r="O42" s="100"/>
      <c r="P42" s="45"/>
      <c r="Q42" s="45"/>
    </row>
    <row r="43" spans="1:17" s="7" customFormat="1" ht="15.75" x14ac:dyDescent="0.25">
      <c r="A43" s="4" t="s">
        <v>63</v>
      </c>
      <c r="B43" s="5" t="s">
        <v>64</v>
      </c>
      <c r="C43" s="6">
        <f>SUM(C44+C45+C46)</f>
        <v>325107.40000000002</v>
      </c>
      <c r="D43" s="6">
        <f>SUM(D44+D45+D46)</f>
        <v>315569.40000000002</v>
      </c>
      <c r="E43" s="36">
        <f t="shared" ref="E43:E54" si="4">SUM(D43/C43*100)</f>
        <v>97.066200277200693</v>
      </c>
      <c r="G43" s="45">
        <f t="shared" si="1"/>
        <v>9538</v>
      </c>
      <c r="I43" s="6">
        <v>233110.19999999998</v>
      </c>
      <c r="J43" s="6">
        <v>229993.5</v>
      </c>
      <c r="K43" s="45">
        <f t="shared" si="2"/>
        <v>-91997.200000000041</v>
      </c>
      <c r="L43" s="45">
        <f t="shared" si="3"/>
        <v>-85575.900000000023</v>
      </c>
      <c r="M43" s="51"/>
      <c r="N43" s="101"/>
      <c r="O43" s="101"/>
      <c r="P43" s="45"/>
      <c r="Q43" s="45"/>
    </row>
    <row r="44" spans="1:17" s="12" customFormat="1" ht="15.75" x14ac:dyDescent="0.25">
      <c r="A44" s="37" t="s">
        <v>65</v>
      </c>
      <c r="B44" s="30" t="s">
        <v>66</v>
      </c>
      <c r="C44" s="40">
        <v>9688.2999999999993</v>
      </c>
      <c r="D44" s="40">
        <v>9649.1</v>
      </c>
      <c r="E44" s="41">
        <f t="shared" si="4"/>
        <v>99.595388251808885</v>
      </c>
      <c r="G44" s="45">
        <f t="shared" si="1"/>
        <v>39.199999999998909</v>
      </c>
      <c r="I44" s="40">
        <v>9307</v>
      </c>
      <c r="J44" s="40">
        <v>9307</v>
      </c>
      <c r="K44" s="45">
        <f t="shared" si="2"/>
        <v>-381.29999999999927</v>
      </c>
      <c r="L44" s="45">
        <f t="shared" si="3"/>
        <v>-342.10000000000036</v>
      </c>
      <c r="M44" s="53"/>
      <c r="N44" s="100"/>
      <c r="O44" s="100"/>
      <c r="P44" s="45"/>
      <c r="Q44" s="45"/>
    </row>
    <row r="45" spans="1:17" s="7" customFormat="1" ht="15" x14ac:dyDescent="0.25">
      <c r="A45" s="37" t="s">
        <v>67</v>
      </c>
      <c r="B45" s="30" t="s">
        <v>68</v>
      </c>
      <c r="C45" s="40">
        <v>49987.8</v>
      </c>
      <c r="D45" s="40">
        <v>46889.2</v>
      </c>
      <c r="E45" s="41">
        <f t="shared" si="4"/>
        <v>93.801287514153444</v>
      </c>
      <c r="G45" s="45">
        <f t="shared" si="1"/>
        <v>3098.6000000000058</v>
      </c>
      <c r="I45" s="40">
        <v>36114.299999999996</v>
      </c>
      <c r="J45" s="40">
        <v>32998.1</v>
      </c>
      <c r="K45" s="45">
        <f t="shared" si="2"/>
        <v>-13873.500000000007</v>
      </c>
      <c r="L45" s="45">
        <f t="shared" si="3"/>
        <v>-13891.099999999999</v>
      </c>
      <c r="M45" s="53"/>
      <c r="N45" s="100"/>
      <c r="O45" s="100"/>
      <c r="P45" s="45"/>
      <c r="Q45" s="45"/>
    </row>
    <row r="46" spans="1:17" s="7" customFormat="1" ht="15" x14ac:dyDescent="0.25">
      <c r="A46" s="37" t="s">
        <v>69</v>
      </c>
      <c r="B46" s="30" t="s">
        <v>70</v>
      </c>
      <c r="C46" s="40">
        <v>265431.3</v>
      </c>
      <c r="D46" s="40">
        <v>259031.1</v>
      </c>
      <c r="E46" s="41">
        <f t="shared" si="4"/>
        <v>97.588754604298742</v>
      </c>
      <c r="G46" s="45">
        <f t="shared" si="1"/>
        <v>6400.1999999999825</v>
      </c>
      <c r="I46" s="40">
        <v>187688.9</v>
      </c>
      <c r="J46" s="40">
        <v>187688.4</v>
      </c>
      <c r="K46" s="45">
        <f t="shared" si="2"/>
        <v>-77742.399999999994</v>
      </c>
      <c r="L46" s="45">
        <f t="shared" si="3"/>
        <v>-71342.700000000012</v>
      </c>
      <c r="M46" s="53"/>
      <c r="N46" s="100"/>
      <c r="O46" s="100"/>
      <c r="P46" s="45"/>
      <c r="Q46" s="45"/>
    </row>
    <row r="47" spans="1:17" s="7" customFormat="1" ht="15.75" x14ac:dyDescent="0.25">
      <c r="A47" s="4" t="s">
        <v>71</v>
      </c>
      <c r="B47" s="5" t="s">
        <v>72</v>
      </c>
      <c r="C47" s="9">
        <f>SUM(C48+C49)</f>
        <v>66388</v>
      </c>
      <c r="D47" s="9">
        <f>SUM(D48+D49)</f>
        <v>66323.3</v>
      </c>
      <c r="E47" s="42">
        <f t="shared" si="4"/>
        <v>99.902542628185813</v>
      </c>
      <c r="G47" s="45">
        <f t="shared" si="1"/>
        <v>64.69999999999709</v>
      </c>
      <c r="I47" s="9">
        <v>34180.199999999997</v>
      </c>
      <c r="J47" s="9">
        <v>34180</v>
      </c>
      <c r="K47" s="45">
        <f t="shared" si="2"/>
        <v>-32207.800000000003</v>
      </c>
      <c r="L47" s="45">
        <f t="shared" si="3"/>
        <v>-32143.300000000003</v>
      </c>
      <c r="M47" s="51"/>
      <c r="N47" s="101"/>
      <c r="O47" s="101"/>
      <c r="P47" s="45"/>
      <c r="Q47" s="45"/>
    </row>
    <row r="48" spans="1:17" s="7" customFormat="1" ht="15" x14ac:dyDescent="0.25">
      <c r="A48" s="37" t="s">
        <v>73</v>
      </c>
      <c r="B48" s="30" t="s">
        <v>74</v>
      </c>
      <c r="C48" s="40">
        <v>48941.4</v>
      </c>
      <c r="D48" s="40">
        <v>48919.6</v>
      </c>
      <c r="E48" s="41">
        <f t="shared" si="4"/>
        <v>99.955456934211099</v>
      </c>
      <c r="G48" s="45">
        <f t="shared" si="1"/>
        <v>21.80000000000291</v>
      </c>
      <c r="I48" s="40">
        <v>20657.599999999999</v>
      </c>
      <c r="J48" s="40">
        <v>20657.599999999999</v>
      </c>
      <c r="K48" s="45">
        <f t="shared" si="2"/>
        <v>-28283.800000000003</v>
      </c>
      <c r="L48" s="45">
        <f t="shared" si="3"/>
        <v>-28262</v>
      </c>
      <c r="M48" s="53"/>
      <c r="N48" s="100"/>
      <c r="O48" s="100"/>
      <c r="P48" s="45"/>
      <c r="Q48" s="45"/>
    </row>
    <row r="49" spans="1:17" s="7" customFormat="1" ht="15" x14ac:dyDescent="0.25">
      <c r="A49" s="37" t="s">
        <v>75</v>
      </c>
      <c r="B49" s="30" t="s">
        <v>76</v>
      </c>
      <c r="C49" s="40">
        <v>17446.599999999999</v>
      </c>
      <c r="D49" s="40">
        <v>17403.7</v>
      </c>
      <c r="E49" s="41">
        <f t="shared" si="4"/>
        <v>99.754106817374165</v>
      </c>
      <c r="G49" s="45">
        <f t="shared" si="1"/>
        <v>42.899999999997817</v>
      </c>
      <c r="I49" s="40">
        <v>13522.599999999999</v>
      </c>
      <c r="J49" s="40">
        <v>13522.4</v>
      </c>
      <c r="K49" s="45">
        <f t="shared" si="2"/>
        <v>-3924</v>
      </c>
      <c r="L49" s="45">
        <f t="shared" si="3"/>
        <v>-3881.3000000000011</v>
      </c>
      <c r="M49" s="53"/>
      <c r="N49" s="100"/>
      <c r="O49" s="100"/>
      <c r="P49" s="45"/>
      <c r="Q49" s="45"/>
    </row>
    <row r="50" spans="1:17" s="7" customFormat="1" ht="15.75" x14ac:dyDescent="0.25">
      <c r="A50" s="4" t="s">
        <v>77</v>
      </c>
      <c r="B50" s="5" t="s">
        <v>78</v>
      </c>
      <c r="C50" s="9">
        <f>SUM(C51)</f>
        <v>30689.9</v>
      </c>
      <c r="D50" s="9">
        <f>SUM(D51)</f>
        <v>30689.9</v>
      </c>
      <c r="E50" s="42">
        <f t="shared" si="4"/>
        <v>100</v>
      </c>
      <c r="G50" s="45">
        <f t="shared" si="1"/>
        <v>0</v>
      </c>
      <c r="I50" s="9">
        <v>30882</v>
      </c>
      <c r="J50" s="9">
        <v>30882</v>
      </c>
      <c r="K50" s="45">
        <f t="shared" si="2"/>
        <v>192.09999999999854</v>
      </c>
      <c r="L50" s="45">
        <f t="shared" si="3"/>
        <v>192.09999999999854</v>
      </c>
      <c r="M50" s="51"/>
      <c r="N50" s="101"/>
      <c r="O50" s="101"/>
      <c r="P50" s="45"/>
      <c r="Q50" s="45"/>
    </row>
    <row r="51" spans="1:17" s="7" customFormat="1" ht="15" x14ac:dyDescent="0.25">
      <c r="A51" s="37" t="s">
        <v>79</v>
      </c>
      <c r="B51" s="30" t="s">
        <v>80</v>
      </c>
      <c r="C51" s="40">
        <v>30689.9</v>
      </c>
      <c r="D51" s="40">
        <v>30689.9</v>
      </c>
      <c r="E51" s="41">
        <f t="shared" si="4"/>
        <v>100</v>
      </c>
      <c r="G51" s="45">
        <f t="shared" si="1"/>
        <v>0</v>
      </c>
      <c r="I51" s="40">
        <v>30882</v>
      </c>
      <c r="J51" s="40">
        <v>30882</v>
      </c>
      <c r="K51" s="45">
        <f t="shared" si="2"/>
        <v>192.09999999999854</v>
      </c>
      <c r="L51" s="45">
        <f t="shared" si="3"/>
        <v>192.09999999999854</v>
      </c>
      <c r="M51" s="53"/>
      <c r="N51" s="100"/>
      <c r="O51" s="100"/>
      <c r="P51" s="45"/>
      <c r="Q51" s="45"/>
    </row>
    <row r="52" spans="1:17" s="7" customFormat="1" ht="19.5" customHeight="1" x14ac:dyDescent="0.25">
      <c r="A52" s="4" t="s">
        <v>81</v>
      </c>
      <c r="B52" s="43" t="s">
        <v>978</v>
      </c>
      <c r="C52" s="9">
        <f>SUM(C53)</f>
        <v>67093.899999999994</v>
      </c>
      <c r="D52" s="9">
        <f>SUM(D53)</f>
        <v>67019.399999999994</v>
      </c>
      <c r="E52" s="42">
        <f t="shared" si="4"/>
        <v>99.888961589652709</v>
      </c>
      <c r="G52" s="45" t="e">
        <f>#REF!-#REF!</f>
        <v>#REF!</v>
      </c>
      <c r="I52" s="40"/>
      <c r="J52" s="40"/>
      <c r="K52" s="45" t="e">
        <f>I52-#REF!</f>
        <v>#REF!</v>
      </c>
      <c r="L52" s="45" t="e">
        <f>J52-#REF!</f>
        <v>#REF!</v>
      </c>
      <c r="M52" s="51"/>
      <c r="N52" s="101"/>
      <c r="O52" s="101"/>
      <c r="P52" s="45"/>
      <c r="Q52" s="45"/>
    </row>
    <row r="53" spans="1:17" s="7" customFormat="1" ht="18" customHeight="1" x14ac:dyDescent="0.25">
      <c r="A53" s="37" t="s">
        <v>82</v>
      </c>
      <c r="B53" s="30" t="s">
        <v>816</v>
      </c>
      <c r="C53" s="40">
        <v>67093.899999999994</v>
      </c>
      <c r="D53" s="40">
        <v>67019.399999999994</v>
      </c>
      <c r="E53" s="41">
        <f t="shared" si="4"/>
        <v>99.888961589652709</v>
      </c>
      <c r="G53" s="45">
        <f>C52-D52</f>
        <v>74.5</v>
      </c>
      <c r="I53" s="40">
        <v>79196.3</v>
      </c>
      <c r="J53" s="40">
        <v>79172.800000000003</v>
      </c>
      <c r="K53" s="45">
        <f t="shared" ref="K53:L55" si="5">I53-C52</f>
        <v>12102.400000000009</v>
      </c>
      <c r="L53" s="45">
        <f t="shared" si="5"/>
        <v>12153.400000000009</v>
      </c>
      <c r="M53" s="53"/>
      <c r="N53" s="100"/>
      <c r="O53" s="100"/>
      <c r="P53" s="45"/>
      <c r="Q53" s="45"/>
    </row>
    <row r="54" spans="1:17" s="7" customFormat="1" ht="19.5" customHeight="1" x14ac:dyDescent="0.25">
      <c r="A54" s="4" t="s">
        <v>83</v>
      </c>
      <c r="B54" s="13" t="s">
        <v>84</v>
      </c>
      <c r="C54" s="9">
        <f>SUM(C9+C19+C21+C23+C29+C34+C40+C43+C47+C50+C52)</f>
        <v>12870339.500000002</v>
      </c>
      <c r="D54" s="9">
        <f>SUM(D9+D19+D21+D23+D29+D34+D40+D43+D47+D50+D52)</f>
        <v>11899591.800000003</v>
      </c>
      <c r="E54" s="36">
        <f t="shared" si="4"/>
        <v>92.45748179370095</v>
      </c>
      <c r="G54" s="45">
        <f>C53-D53</f>
        <v>74.5</v>
      </c>
      <c r="I54" s="9">
        <v>79196.3</v>
      </c>
      <c r="J54" s="9">
        <v>79172.800000000003</v>
      </c>
      <c r="K54" s="45">
        <f t="shared" si="5"/>
        <v>12102.400000000009</v>
      </c>
      <c r="L54" s="45">
        <f t="shared" si="5"/>
        <v>12153.400000000009</v>
      </c>
      <c r="M54" s="51"/>
      <c r="N54" s="102"/>
      <c r="O54" s="102"/>
      <c r="P54" s="45"/>
      <c r="Q54" s="45"/>
    </row>
    <row r="55" spans="1:17" s="7" customFormat="1" ht="25.5" x14ac:dyDescent="0.25">
      <c r="A55" s="14"/>
      <c r="B55" s="15" t="s">
        <v>143</v>
      </c>
      <c r="C55" s="6">
        <f>'Приложение №1 доходы'!C10-'Прил № 3 рпр'!C54</f>
        <v>-474430.10000000149</v>
      </c>
      <c r="D55" s="6">
        <f>'Приложение №1 доходы'!D10-'Прил № 3 рпр'!D54</f>
        <v>-234257.30000000261</v>
      </c>
      <c r="E55" s="44"/>
      <c r="G55" s="45">
        <f>C54-D54</f>
        <v>970747.69999999925</v>
      </c>
      <c r="I55" s="9">
        <f>SUM(I9+I19+I21+I23+I29+I34+I40+I43+I47+I50+I53)</f>
        <v>6838061.9999999991</v>
      </c>
      <c r="J55" s="9">
        <f>SUM(J9+J19+J21+J23+J29+J34+J40+J43+J47+J50+J53)</f>
        <v>6768263.8999999994</v>
      </c>
      <c r="K55" s="45">
        <f t="shared" si="5"/>
        <v>-6032277.5000000028</v>
      </c>
      <c r="L55" s="45">
        <f t="shared" si="5"/>
        <v>-5131327.9000000032</v>
      </c>
      <c r="P55" s="45"/>
      <c r="Q55" s="45"/>
    </row>
    <row r="56" spans="1:17" s="12" customFormat="1" ht="15.75" x14ac:dyDescent="0.25">
      <c r="A56" s="16"/>
      <c r="B56" s="16"/>
      <c r="C56" s="16"/>
      <c r="D56" s="16"/>
      <c r="E56" s="16"/>
      <c r="I56" s="9"/>
      <c r="J56" s="9"/>
      <c r="K56" s="45"/>
      <c r="L56" s="45"/>
      <c r="P56" s="45"/>
      <c r="Q56" s="45"/>
    </row>
    <row r="57" spans="1:17" x14ac:dyDescent="0.2">
      <c r="B57" s="17"/>
      <c r="E57" s="17"/>
    </row>
    <row r="58" spans="1:17" x14ac:dyDescent="0.2">
      <c r="B58" s="17"/>
      <c r="E58" s="17"/>
    </row>
    <row r="59" spans="1:17" x14ac:dyDescent="0.2">
      <c r="B59" s="17"/>
      <c r="E59" s="17"/>
    </row>
    <row r="60" spans="1:17" x14ac:dyDescent="0.2">
      <c r="B60" s="17"/>
      <c r="C60" s="81"/>
      <c r="E60" s="17"/>
    </row>
    <row r="61" spans="1:17" x14ac:dyDescent="0.2">
      <c r="B61" s="17"/>
      <c r="E61" s="17"/>
    </row>
    <row r="62" spans="1:17" x14ac:dyDescent="0.2">
      <c r="B62" s="17"/>
      <c r="D62" s="81"/>
      <c r="E62" s="81"/>
    </row>
    <row r="63" spans="1:17" x14ac:dyDescent="0.2">
      <c r="B63" s="17"/>
      <c r="E63" s="17"/>
    </row>
    <row r="64" spans="1:17" x14ac:dyDescent="0.2">
      <c r="B64" s="17"/>
      <c r="E64" s="17"/>
    </row>
    <row r="65" spans="2:5" x14ac:dyDescent="0.2">
      <c r="B65" s="17"/>
      <c r="E65" s="17"/>
    </row>
    <row r="66" spans="2:5" x14ac:dyDescent="0.2">
      <c r="B66" s="17"/>
      <c r="E66" s="17"/>
    </row>
    <row r="67" spans="2:5" x14ac:dyDescent="0.2">
      <c r="B67" s="17"/>
      <c r="E67" s="17"/>
    </row>
    <row r="68" spans="2:5" x14ac:dyDescent="0.2">
      <c r="B68" s="17"/>
      <c r="E68" s="17"/>
    </row>
    <row r="69" spans="2:5" x14ac:dyDescent="0.2">
      <c r="B69" s="17"/>
      <c r="E69" s="17"/>
    </row>
    <row r="70" spans="2:5" x14ac:dyDescent="0.2">
      <c r="B70" s="17"/>
      <c r="E70" s="17"/>
    </row>
    <row r="71" spans="2:5" x14ac:dyDescent="0.2">
      <c r="B71" s="17"/>
      <c r="E71" s="17"/>
    </row>
    <row r="72" spans="2:5" x14ac:dyDescent="0.2">
      <c r="B72" s="17"/>
      <c r="E72" s="17"/>
    </row>
    <row r="73" spans="2:5" x14ac:dyDescent="0.2">
      <c r="B73" s="17"/>
      <c r="E73" s="17"/>
    </row>
    <row r="74" spans="2:5" x14ac:dyDescent="0.2">
      <c r="B74" s="17"/>
      <c r="E74" s="17"/>
    </row>
    <row r="75" spans="2:5" x14ac:dyDescent="0.2">
      <c r="B75" s="17"/>
      <c r="E75" s="17"/>
    </row>
    <row r="76" spans="2:5" x14ac:dyDescent="0.2">
      <c r="B76" s="17"/>
      <c r="E76" s="17"/>
    </row>
    <row r="77" spans="2:5" x14ac:dyDescent="0.2">
      <c r="B77" s="17"/>
      <c r="E77" s="17"/>
    </row>
    <row r="78" spans="2:5" x14ac:dyDescent="0.2">
      <c r="B78" s="17"/>
      <c r="E78" s="17"/>
    </row>
    <row r="79" spans="2:5" x14ac:dyDescent="0.2">
      <c r="B79" s="17"/>
      <c r="E79" s="17"/>
    </row>
    <row r="80" spans="2:5" x14ac:dyDescent="0.2">
      <c r="B80" s="17"/>
      <c r="E80" s="17"/>
    </row>
    <row r="81" spans="2:5" x14ac:dyDescent="0.2">
      <c r="B81" s="17"/>
      <c r="E81" s="17"/>
    </row>
    <row r="82" spans="2:5" x14ac:dyDescent="0.2">
      <c r="B82" s="17"/>
      <c r="E82" s="17"/>
    </row>
    <row r="83" spans="2:5" x14ac:dyDescent="0.2">
      <c r="B83" s="17"/>
      <c r="E83" s="17"/>
    </row>
    <row r="84" spans="2:5" x14ac:dyDescent="0.2">
      <c r="B84" s="17"/>
      <c r="E84" s="17"/>
    </row>
    <row r="85" spans="2:5" x14ac:dyDescent="0.2">
      <c r="B85" s="17"/>
      <c r="E85" s="17"/>
    </row>
    <row r="86" spans="2:5" x14ac:dyDescent="0.2">
      <c r="B86" s="17"/>
      <c r="E86" s="17"/>
    </row>
  </sheetData>
  <mergeCells count="2">
    <mergeCell ref="A6:D6"/>
    <mergeCell ref="C4:D4"/>
  </mergeCells>
  <pageMargins left="0.78740157480314965" right="7.874015748031496E-2" top="0.35433070866141736" bottom="0.19685039370078741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workbookViewId="0">
      <selection activeCell="G14" sqref="G14"/>
    </sheetView>
  </sheetViews>
  <sheetFormatPr defaultColWidth="45.75" defaultRowHeight="12.75" x14ac:dyDescent="0.2"/>
  <cols>
    <col min="1" max="1" width="18.375" style="19" customWidth="1"/>
    <col min="2" max="2" width="47.875" style="183" customWidth="1"/>
    <col min="3" max="3" width="10.75" style="184" customWidth="1"/>
    <col min="4" max="4" width="10.5" style="184" customWidth="1"/>
    <col min="5" max="216" width="8" style="184" customWidth="1"/>
    <col min="217" max="217" width="18.375" style="184" customWidth="1"/>
    <col min="218" max="16384" width="45.75" style="184"/>
  </cols>
  <sheetData>
    <row r="1" spans="1:4" x14ac:dyDescent="0.2">
      <c r="C1" s="224" t="s">
        <v>90</v>
      </c>
      <c r="D1" s="224"/>
    </row>
    <row r="2" spans="1:4" x14ac:dyDescent="0.2">
      <c r="C2" s="225" t="s">
        <v>85</v>
      </c>
      <c r="D2" s="225"/>
    </row>
    <row r="3" spans="1:4" x14ac:dyDescent="0.2">
      <c r="C3" s="225" t="s">
        <v>91</v>
      </c>
      <c r="D3" s="225"/>
    </row>
    <row r="4" spans="1:4" x14ac:dyDescent="0.2">
      <c r="C4" s="227" t="s">
        <v>1154</v>
      </c>
      <c r="D4" s="227"/>
    </row>
    <row r="5" spans="1:4" x14ac:dyDescent="0.2">
      <c r="C5" s="20"/>
      <c r="D5" s="20"/>
    </row>
    <row r="6" spans="1:4" ht="38.25" customHeight="1" x14ac:dyDescent="0.2">
      <c r="A6" s="226" t="s">
        <v>1153</v>
      </c>
      <c r="B6" s="226"/>
      <c r="C6" s="226"/>
      <c r="D6" s="226"/>
    </row>
    <row r="8" spans="1:4" s="186" customFormat="1" ht="11.25" customHeight="1" x14ac:dyDescent="0.2">
      <c r="A8" s="21"/>
      <c r="B8" s="185"/>
      <c r="D8" s="22" t="s">
        <v>635</v>
      </c>
    </row>
    <row r="9" spans="1:4" s="3" customFormat="1" ht="30" customHeight="1" x14ac:dyDescent="0.2">
      <c r="A9" s="23" t="s">
        <v>92</v>
      </c>
      <c r="B9" s="84" t="s">
        <v>0</v>
      </c>
      <c r="C9" s="24" t="s">
        <v>93</v>
      </c>
      <c r="D9" s="25" t="s">
        <v>94</v>
      </c>
    </row>
    <row r="10" spans="1:4" s="26" customFormat="1" ht="25.5" customHeight="1" x14ac:dyDescent="0.25">
      <c r="A10" s="187" t="s">
        <v>95</v>
      </c>
      <c r="B10" s="188" t="s">
        <v>96</v>
      </c>
      <c r="C10" s="189">
        <f>SUM(C11+C16+C22)</f>
        <v>474430.09999999963</v>
      </c>
      <c r="D10" s="189">
        <f>SUM(D11+D16+D22)</f>
        <v>234257.30000000075</v>
      </c>
    </row>
    <row r="11" spans="1:4" s="27" customFormat="1" ht="24" customHeight="1" x14ac:dyDescent="0.25">
      <c r="A11" s="187" t="s">
        <v>97</v>
      </c>
      <c r="B11" s="190" t="s">
        <v>98</v>
      </c>
      <c r="C11" s="189">
        <f>SUM(C12+C14)</f>
        <v>198081.5</v>
      </c>
      <c r="D11" s="189">
        <f>SUM(D12+D14)</f>
        <v>198000</v>
      </c>
    </row>
    <row r="12" spans="1:4" s="28" customFormat="1" ht="24.75" customHeight="1" x14ac:dyDescent="0.25">
      <c r="A12" s="191" t="s">
        <v>99</v>
      </c>
      <c r="B12" s="192" t="s">
        <v>100</v>
      </c>
      <c r="C12" s="193">
        <f>C13</f>
        <v>618380</v>
      </c>
      <c r="D12" s="193">
        <f>D13</f>
        <v>618298.5</v>
      </c>
    </row>
    <row r="13" spans="1:4" s="28" customFormat="1" ht="27" customHeight="1" x14ac:dyDescent="0.25">
      <c r="A13" s="191" t="s">
        <v>101</v>
      </c>
      <c r="B13" s="192" t="s">
        <v>102</v>
      </c>
      <c r="C13" s="193">
        <v>618380</v>
      </c>
      <c r="D13" s="193">
        <v>618298.5</v>
      </c>
    </row>
    <row r="14" spans="1:4" s="28" customFormat="1" ht="27.75" customHeight="1" x14ac:dyDescent="0.25">
      <c r="A14" s="191" t="s">
        <v>103</v>
      </c>
      <c r="B14" s="192" t="s">
        <v>104</v>
      </c>
      <c r="C14" s="193">
        <f>C15</f>
        <v>-420298.5</v>
      </c>
      <c r="D14" s="193">
        <f>D15</f>
        <v>-420298.5</v>
      </c>
    </row>
    <row r="15" spans="1:4" s="28" customFormat="1" ht="27" customHeight="1" x14ac:dyDescent="0.25">
      <c r="A15" s="191" t="s">
        <v>105</v>
      </c>
      <c r="B15" s="192" t="s">
        <v>106</v>
      </c>
      <c r="C15" s="193">
        <v>-420298.5</v>
      </c>
      <c r="D15" s="193">
        <v>-420298.5</v>
      </c>
    </row>
    <row r="16" spans="1:4" s="29" customFormat="1" ht="26.25" customHeight="1" x14ac:dyDescent="0.25">
      <c r="A16" s="194" t="s">
        <v>107</v>
      </c>
      <c r="B16" s="195" t="s">
        <v>108</v>
      </c>
      <c r="C16" s="196">
        <f>C17+C19</f>
        <v>-48081.5</v>
      </c>
      <c r="D16" s="196">
        <f>D17+D19</f>
        <v>-48081.5</v>
      </c>
    </row>
    <row r="17" spans="1:4" s="29" customFormat="1" ht="26.25" customHeight="1" x14ac:dyDescent="0.25">
      <c r="A17" s="197" t="s">
        <v>109</v>
      </c>
      <c r="B17" s="192" t="s">
        <v>110</v>
      </c>
      <c r="C17" s="193">
        <f>C18</f>
        <v>0</v>
      </c>
      <c r="D17" s="193">
        <f>D18</f>
        <v>0</v>
      </c>
    </row>
    <row r="18" spans="1:4" s="28" customFormat="1" ht="37.5" customHeight="1" x14ac:dyDescent="0.25">
      <c r="A18" s="197" t="s">
        <v>111</v>
      </c>
      <c r="B18" s="192" t="s">
        <v>112</v>
      </c>
      <c r="C18" s="193">
        <v>0</v>
      </c>
      <c r="D18" s="193">
        <v>0</v>
      </c>
    </row>
    <row r="19" spans="1:4" s="28" customFormat="1" ht="36" customHeight="1" x14ac:dyDescent="0.25">
      <c r="A19" s="197" t="s">
        <v>113</v>
      </c>
      <c r="B19" s="192" t="s">
        <v>114</v>
      </c>
      <c r="C19" s="193">
        <v>-48081.5</v>
      </c>
      <c r="D19" s="193">
        <v>-48081.5</v>
      </c>
    </row>
    <row r="20" spans="1:4" s="28" customFormat="1" ht="38.25" customHeight="1" x14ac:dyDescent="0.25">
      <c r="A20" s="197" t="s">
        <v>115</v>
      </c>
      <c r="B20" s="192" t="s">
        <v>116</v>
      </c>
      <c r="C20" s="193">
        <v>0</v>
      </c>
      <c r="D20" s="193">
        <v>0</v>
      </c>
    </row>
    <row r="21" spans="1:4" s="28" customFormat="1" ht="25.5" hidden="1" customHeight="1" x14ac:dyDescent="0.25">
      <c r="A21" s="198" t="s">
        <v>117</v>
      </c>
      <c r="B21" s="199" t="s">
        <v>118</v>
      </c>
      <c r="C21" s="200">
        <v>0</v>
      </c>
      <c r="D21" s="201">
        <v>0</v>
      </c>
    </row>
    <row r="22" spans="1:4" s="28" customFormat="1" ht="14.25" customHeight="1" x14ac:dyDescent="0.25">
      <c r="A22" s="202" t="s">
        <v>119</v>
      </c>
      <c r="B22" s="195" t="s">
        <v>120</v>
      </c>
      <c r="C22" s="196">
        <f>C27+C23</f>
        <v>324430.09999999963</v>
      </c>
      <c r="D22" s="196">
        <f>D27+D23</f>
        <v>84338.800000000745</v>
      </c>
    </row>
    <row r="23" spans="1:4" s="28" customFormat="1" ht="16.5" customHeight="1" x14ac:dyDescent="0.25">
      <c r="A23" s="197" t="s">
        <v>121</v>
      </c>
      <c r="B23" s="192" t="s">
        <v>122</v>
      </c>
      <c r="C23" s="193">
        <f t="shared" ref="C23:D25" si="0">C24</f>
        <v>-13014289.4</v>
      </c>
      <c r="D23" s="193">
        <f t="shared" si="0"/>
        <v>-12744189.699999999</v>
      </c>
    </row>
    <row r="24" spans="1:4" s="28" customFormat="1" ht="15.75" customHeight="1" x14ac:dyDescent="0.25">
      <c r="A24" s="197" t="s">
        <v>123</v>
      </c>
      <c r="B24" s="192" t="s">
        <v>124</v>
      </c>
      <c r="C24" s="193">
        <f t="shared" si="0"/>
        <v>-13014289.4</v>
      </c>
      <c r="D24" s="193">
        <f t="shared" si="0"/>
        <v>-12744189.699999999</v>
      </c>
    </row>
    <row r="25" spans="1:4" s="28" customFormat="1" ht="16.5" customHeight="1" x14ac:dyDescent="0.25">
      <c r="A25" s="197" t="s">
        <v>125</v>
      </c>
      <c r="B25" s="192" t="s">
        <v>126</v>
      </c>
      <c r="C25" s="193">
        <f t="shared" si="0"/>
        <v>-13014289.4</v>
      </c>
      <c r="D25" s="193">
        <f t="shared" si="0"/>
        <v>-12744189.699999999</v>
      </c>
    </row>
    <row r="26" spans="1:4" s="28" customFormat="1" ht="25.5" customHeight="1" x14ac:dyDescent="0.25">
      <c r="A26" s="197" t="s">
        <v>127</v>
      </c>
      <c r="B26" s="192" t="s">
        <v>128</v>
      </c>
      <c r="C26" s="193">
        <v>-13014289.4</v>
      </c>
      <c r="D26" s="193">
        <v>-12744189.699999999</v>
      </c>
    </row>
    <row r="27" spans="1:4" s="28" customFormat="1" ht="16.5" customHeight="1" x14ac:dyDescent="0.25">
      <c r="A27" s="197" t="s">
        <v>129</v>
      </c>
      <c r="B27" s="192" t="s">
        <v>130</v>
      </c>
      <c r="C27" s="193">
        <f t="shared" ref="C27:D29" si="1">C28</f>
        <v>13338719.5</v>
      </c>
      <c r="D27" s="193">
        <f t="shared" si="1"/>
        <v>12828528.5</v>
      </c>
    </row>
    <row r="28" spans="1:4" s="28" customFormat="1" ht="15.75" customHeight="1" x14ac:dyDescent="0.25">
      <c r="A28" s="197" t="s">
        <v>131</v>
      </c>
      <c r="B28" s="192" t="s">
        <v>132</v>
      </c>
      <c r="C28" s="193">
        <f t="shared" si="1"/>
        <v>13338719.5</v>
      </c>
      <c r="D28" s="193">
        <f t="shared" si="1"/>
        <v>12828528.5</v>
      </c>
    </row>
    <row r="29" spans="1:4" s="28" customFormat="1" ht="15" customHeight="1" x14ac:dyDescent="0.25">
      <c r="A29" s="197" t="s">
        <v>133</v>
      </c>
      <c r="B29" s="192" t="s">
        <v>134</v>
      </c>
      <c r="C29" s="193">
        <f t="shared" si="1"/>
        <v>13338719.5</v>
      </c>
      <c r="D29" s="193">
        <f t="shared" si="1"/>
        <v>12828528.5</v>
      </c>
    </row>
    <row r="30" spans="1:4" s="28" customFormat="1" ht="27" customHeight="1" x14ac:dyDescent="0.25">
      <c r="A30" s="197" t="s">
        <v>135</v>
      </c>
      <c r="B30" s="192" t="s">
        <v>136</v>
      </c>
      <c r="C30" s="193">
        <v>13338719.5</v>
      </c>
      <c r="D30" s="193">
        <v>12828528.5</v>
      </c>
    </row>
    <row r="31" spans="1:4" x14ac:dyDescent="0.2">
      <c r="B31" s="203"/>
    </row>
    <row r="32" spans="1:4" x14ac:dyDescent="0.2">
      <c r="B32" s="203"/>
    </row>
    <row r="33" spans="2:3" x14ac:dyDescent="0.2">
      <c r="B33" s="203"/>
    </row>
    <row r="34" spans="2:3" x14ac:dyDescent="0.2">
      <c r="B34" s="203"/>
      <c r="C34" s="204"/>
    </row>
    <row r="35" spans="2:3" x14ac:dyDescent="0.2">
      <c r="B35" s="203"/>
      <c r="C35" s="204"/>
    </row>
    <row r="36" spans="2:3" x14ac:dyDescent="0.2">
      <c r="B36" s="203"/>
    </row>
    <row r="37" spans="2:3" x14ac:dyDescent="0.2">
      <c r="B37" s="203"/>
      <c r="C37" s="204"/>
    </row>
    <row r="38" spans="2:3" x14ac:dyDescent="0.2">
      <c r="B38" s="203"/>
    </row>
  </sheetData>
  <mergeCells count="5">
    <mergeCell ref="C1:D1"/>
    <mergeCell ref="C2:D2"/>
    <mergeCell ref="C3:D3"/>
    <mergeCell ref="A6:D6"/>
    <mergeCell ref="C4:D4"/>
  </mergeCells>
  <pageMargins left="0.6692913385826772" right="0.23622047244094491" top="0.47244094488188981" bottom="0.23622047244094491" header="0" footer="0"/>
  <pageSetup paperSize="9" scale="95" fitToHeight="0" orientation="portrait" r:id="rId1"/>
  <headerFooter>
    <evenFooter>&amp;L&amp;C&amp;R&amp;D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Приложение №1 доходы</vt:lpstr>
      <vt:lpstr> Прил № 2 ведом-я</vt:lpstr>
      <vt:lpstr>Прил № 3 рпр</vt:lpstr>
      <vt:lpstr>Прил № 4 Источники </vt:lpstr>
      <vt:lpstr>' Прил № 2 ведом-я'!Заголовки_для_печати</vt:lpstr>
      <vt:lpstr>'Прил № 3 рпр'!Заголовки_для_печати</vt:lpstr>
      <vt:lpstr>'Прил № 4 Источники '!Заголовки_для_печати</vt:lpstr>
      <vt:lpstr>'Приложение №1 доходы'!Заголовки_для_печати</vt:lpstr>
      <vt:lpstr>'Прил № 3 рпр'!Область_печати</vt:lpstr>
      <vt:lpstr>'Приложение №1 доходы'!Область_печати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Захаревич</cp:lastModifiedBy>
  <cp:lastPrinted>2022-05-06T00:19:25Z</cp:lastPrinted>
  <dcterms:created xsi:type="dcterms:W3CDTF">2017-04-05T02:09:09Z</dcterms:created>
  <dcterms:modified xsi:type="dcterms:W3CDTF">2022-05-26T04:56:03Z</dcterms:modified>
</cp:coreProperties>
</file>